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activeTab="0"/>
  </bookViews>
  <sheets>
    <sheet name="Accueil" sheetId="1" r:id="rId1"/>
    <sheet name="Coordonnées" sheetId="2" r:id="rId2"/>
    <sheet name="Document influences externes" sheetId="3" r:id="rId3"/>
    <sheet name="1" sheetId="4" r:id="rId4"/>
    <sheet name="2" sheetId="5" r:id="rId5"/>
    <sheet name="3" sheetId="6" r:id="rId6"/>
    <sheet name="4" sheetId="7" r:id="rId7"/>
    <sheet name="5 " sheetId="8" r:id="rId8"/>
    <sheet name="6" sheetId="9" r:id="rId9"/>
    <sheet name="7" sheetId="10" r:id="rId10"/>
    <sheet name="8" sheetId="11" r:id="rId11"/>
    <sheet name="9" sheetId="12" r:id="rId12"/>
    <sheet name="10" sheetId="13" r:id="rId13"/>
    <sheet name="11" sheetId="14" r:id="rId14"/>
    <sheet name="12" sheetId="15" r:id="rId15"/>
    <sheet name="AA" sheetId="16" state="hidden" r:id="rId16"/>
    <sheet name="AD" sheetId="17" state="hidden" r:id="rId17"/>
    <sheet name="AE" sheetId="18" state="hidden" r:id="rId18"/>
    <sheet name="AF" sheetId="19" state="hidden" r:id="rId19"/>
    <sheet name="AG" sheetId="20" state="hidden" r:id="rId20"/>
    <sheet name="AH" sheetId="21" state="hidden" r:id="rId21"/>
    <sheet name="AK" sheetId="22" state="hidden" r:id="rId22"/>
    <sheet name="AL" sheetId="23" state="hidden" r:id="rId23"/>
    <sheet name="AM" sheetId="24" state="hidden" r:id="rId24"/>
    <sheet name="AN" sheetId="25" state="hidden" r:id="rId25"/>
    <sheet name="BA" sheetId="26" state="hidden" r:id="rId26"/>
    <sheet name="BB" sheetId="27" state="hidden" r:id="rId27"/>
    <sheet name="BC" sheetId="28" state="hidden" r:id="rId28"/>
    <sheet name="BD" sheetId="29" state="hidden" r:id="rId29"/>
    <sheet name="BE" sheetId="30" state="hidden" r:id="rId30"/>
    <sheet name="CA" sheetId="31" state="hidden" r:id="rId31"/>
    <sheet name="CB" sheetId="32" state="hidden" r:id="rId32"/>
  </sheets>
  <definedNames>
    <definedName name="AA">'AA'!$A$4:$A$12</definedName>
    <definedName name="Aanrak">'BC'!$B$2:$B$6</definedName>
    <definedName name="Aanrak_V">'BC'!$C$2:$C$6</definedName>
    <definedName name="Aanwezigheid">'AD'!$B$2:$B$10</definedName>
    <definedName name="Aard">'BE'!$B$2:$B$6</definedName>
    <definedName name="Aard_V">'BE'!$C$2:$C$6</definedName>
    <definedName name="AD">'AD'!$A$2:$A$10</definedName>
    <definedName name="AE">'AE'!$A$2:$A$6</definedName>
    <definedName name="AF">'AF'!$A$2:$A$6</definedName>
    <definedName name="Afmetingen">'AE'!$B$2:$B$6</definedName>
    <definedName name="AG">'AG'!$A$2:$A$5</definedName>
    <definedName name="AH">'AH'!$A$2:$A$5</definedName>
    <definedName name="AK">'AK'!$A$2:$A$4</definedName>
    <definedName name="AL">'AL'!$A$2:$A$4</definedName>
    <definedName name="AM">'AM'!$A$2:$A$8</definedName>
    <definedName name="AN">'AN'!$A$2:$A$4</definedName>
    <definedName name="BA">'BA'!$A$2:$A$7</definedName>
    <definedName name="BB">'BB'!$A$2:$A$5</definedName>
    <definedName name="BC">'BC'!$A$2:$A$6</definedName>
    <definedName name="BD">'BD'!$A$2:$A$6</definedName>
    <definedName name="BE">'BE'!$A$2:$A$6</definedName>
    <definedName name="Bekwa">'BA'!$B$2:$B$7</definedName>
    <definedName name="Bekwa_V">'BA'!$C$2:$C$7</definedName>
    <definedName name="Bouw">'CA'!$B$2:$B$4</definedName>
    <definedName name="Bouw_V">'CA'!$C$2:$C$4</definedName>
    <definedName name="CA">'CA'!$A$2:$A$4</definedName>
    <definedName name="CB">'CB'!$A$2:$A$6</definedName>
    <definedName name="Corrosieve">'AF'!$B$2:$B$6</definedName>
    <definedName name="Electro">'AM'!$B$2:$B$8</definedName>
    <definedName name="Fauna">'AL'!$B$2:$B$4</definedName>
    <definedName name="Fauna_V">'AL'!$C$2:$C$4</definedName>
    <definedName name="Flora">'AK'!$B$2:$B$4</definedName>
    <definedName name="Flora_V">'AK'!$C$2:$C$4</definedName>
    <definedName name="IP">'AG'!$B$2:$B$5</definedName>
    <definedName name="Omgevingstemperatuur">'AA'!$B$4:$B$12</definedName>
    <definedName name="Ontruim">'BD'!$B$2:$B$6</definedName>
    <definedName name="Ontruim_V">'BD'!$C$2:$C$6</definedName>
    <definedName name="_xlnm.Print_Area" localSheetId="3">'1'!$B$1:$F$57</definedName>
    <definedName name="_xlnm.Print_Area" localSheetId="12">'10'!$B$1:$F$57</definedName>
    <definedName name="_xlnm.Print_Area" localSheetId="13">'11'!$B$1:$F$57</definedName>
    <definedName name="_xlnm.Print_Area" localSheetId="14">'12'!$B$1:$F$57</definedName>
    <definedName name="_xlnm.Print_Area" localSheetId="4">'2'!$B$1:$F$57</definedName>
    <definedName name="_xlnm.Print_Area" localSheetId="5">'3'!$B$1:$F$57</definedName>
    <definedName name="_xlnm.Print_Area" localSheetId="6">'4'!$B$1:$F$57</definedName>
    <definedName name="_xlnm.Print_Area" localSheetId="7">'5 '!$B$1:$F$57</definedName>
    <definedName name="_xlnm.Print_Area" localSheetId="8">'6'!$B$1:$F$57</definedName>
    <definedName name="_xlnm.Print_Area" localSheetId="9">'7'!$B$1:$F$57</definedName>
    <definedName name="_xlnm.Print_Area" localSheetId="10">'8'!$B$1:$F$57</definedName>
    <definedName name="_xlnm.Print_Area" localSheetId="11">'9'!$B$1:$F$57</definedName>
    <definedName name="Stoffen">'AF'!$C$2:$C$6</definedName>
    <definedName name="Structuur">'CB'!$B$2:$B$6</definedName>
    <definedName name="Structuur_V">'CB'!$C$2:$C$6</definedName>
    <definedName name="TABEL_030_NL" localSheetId="15">'AA'!$A$3</definedName>
    <definedName name="TABEL_055_NL" localSheetId="3">'1'!$B$14</definedName>
    <definedName name="TABEL_055_NL" localSheetId="12">'10'!$B$14</definedName>
    <definedName name="TABEL_055_NL" localSheetId="13">'11'!$B$14</definedName>
    <definedName name="TABEL_055_NL" localSheetId="14">'12'!$B$14</definedName>
    <definedName name="TABEL_055_NL" localSheetId="4">'2'!$B$14</definedName>
    <definedName name="TABEL_055_NL" localSheetId="5">'3'!$B$14</definedName>
    <definedName name="TABEL_055_NL" localSheetId="6">'4'!$B$14</definedName>
    <definedName name="TABEL_055_NL" localSheetId="7">'5 '!$B$14</definedName>
    <definedName name="TABEL_055_NL" localSheetId="8">'6'!$B$14</definedName>
    <definedName name="TABEL_055_NL" localSheetId="9">'7'!$B$14</definedName>
    <definedName name="TABEL_055_NL" localSheetId="10">'8'!$B$14</definedName>
    <definedName name="TABEL_055_NL" localSheetId="11">'9'!$B$14</definedName>
    <definedName name="Temperatuur">'AA'!$C$4:$C$12</definedName>
    <definedName name="Toest">'BB'!$B$2:$B$5</definedName>
    <definedName name="Trillingen">'AH'!$C$2:$C$5</definedName>
    <definedName name="Water">'AD'!$C$2:$C$10</definedName>
    <definedName name="Zonne">'AN'!$B$2:$B$4</definedName>
  </definedNames>
  <calcPr fullCalcOnLoad="1"/>
</workbook>
</file>

<file path=xl/sharedStrings.xml><?xml version="1.0" encoding="utf-8"?>
<sst xmlns="http://schemas.openxmlformats.org/spreadsheetml/2006/main" count="1615" uniqueCount="403">
  <si>
    <t>Code</t>
  </si>
  <si>
    <t>Voorbeelden</t>
  </si>
  <si>
    <t>AA1</t>
  </si>
  <si>
    <t>AA2</t>
  </si>
  <si>
    <t>AA3</t>
  </si>
  <si>
    <t>AA4</t>
  </si>
  <si>
    <t>AA5</t>
  </si>
  <si>
    <t>AA6</t>
  </si>
  <si>
    <t>AA7</t>
  </si>
  <si>
    <t>AA8</t>
  </si>
  <si>
    <t>AD1</t>
  </si>
  <si>
    <t>AD2</t>
  </si>
  <si>
    <t>AD3</t>
  </si>
  <si>
    <t>AD4</t>
  </si>
  <si>
    <t>AD5</t>
  </si>
  <si>
    <t>AD6</t>
  </si>
  <si>
    <t>AD7</t>
  </si>
  <si>
    <t>AD8</t>
  </si>
  <si>
    <t>AE1</t>
  </si>
  <si>
    <t>AE2</t>
  </si>
  <si>
    <t>AE3</t>
  </si>
  <si>
    <t>AE4</t>
  </si>
  <si>
    <t>AF1</t>
  </si>
  <si>
    <t>AF2</t>
  </si>
  <si>
    <t>AF3</t>
  </si>
  <si>
    <t>AF4</t>
  </si>
  <si>
    <t>AH1</t>
  </si>
  <si>
    <t>AH2</t>
  </si>
  <si>
    <t>AH3</t>
  </si>
  <si>
    <t>AK1</t>
  </si>
  <si>
    <t>AK2</t>
  </si>
  <si>
    <t>AL1</t>
  </si>
  <si>
    <t>AL2</t>
  </si>
  <si>
    <t>AM1</t>
  </si>
  <si>
    <t>AM2</t>
  </si>
  <si>
    <t>AM3</t>
  </si>
  <si>
    <t>AM4</t>
  </si>
  <si>
    <t>AM5</t>
  </si>
  <si>
    <t>AM6</t>
  </si>
  <si>
    <t>AN1</t>
  </si>
  <si>
    <t>AN2</t>
  </si>
  <si>
    <t>BA1</t>
  </si>
  <si>
    <t>BA2</t>
  </si>
  <si>
    <t>BA3</t>
  </si>
  <si>
    <t>BA4</t>
  </si>
  <si>
    <t>BA5</t>
  </si>
  <si>
    <t>BB1</t>
  </si>
  <si>
    <t>BB2</t>
  </si>
  <si>
    <t>BB3</t>
  </si>
  <si>
    <t>BC1</t>
  </si>
  <si>
    <t>BC2</t>
  </si>
  <si>
    <t>BC3</t>
  </si>
  <si>
    <t>BC4</t>
  </si>
  <si>
    <t>BD1</t>
  </si>
  <si>
    <t>BD2</t>
  </si>
  <si>
    <t>BD3</t>
  </si>
  <si>
    <t>BD4</t>
  </si>
  <si>
    <t>BE1</t>
  </si>
  <si>
    <t>BE2</t>
  </si>
  <si>
    <t>BE3</t>
  </si>
  <si>
    <t>BE4</t>
  </si>
  <si>
    <t>CA1</t>
  </si>
  <si>
    <t>–</t>
  </si>
  <si>
    <t>CA2</t>
  </si>
  <si>
    <t>CB1</t>
  </si>
  <si>
    <t>CB2</t>
  </si>
  <si>
    <t>CB3</t>
  </si>
  <si>
    <t>CB4</t>
  </si>
  <si>
    <t>AG1</t>
  </si>
  <si>
    <t>AG2</t>
  </si>
  <si>
    <t>AG3</t>
  </si>
  <si>
    <t>AA</t>
  </si>
  <si>
    <t>AD</t>
  </si>
  <si>
    <t>AE</t>
  </si>
  <si>
    <t>AF</t>
  </si>
  <si>
    <t>AG</t>
  </si>
  <si>
    <t>AH</t>
  </si>
  <si>
    <t>AK</t>
  </si>
  <si>
    <t>AL</t>
  </si>
  <si>
    <t>AM</t>
  </si>
  <si>
    <t>AN</t>
  </si>
  <si>
    <t>BA</t>
  </si>
  <si>
    <t>BB</t>
  </si>
  <si>
    <t>BC</t>
  </si>
  <si>
    <t>BD</t>
  </si>
  <si>
    <t>BE</t>
  </si>
  <si>
    <t>CA</t>
  </si>
  <si>
    <t>CB</t>
  </si>
  <si>
    <t xml:space="preserve">Nom de l'entreprise : </t>
  </si>
  <si>
    <t>D'application pour le(s) lieu(x) suivant(s) :</t>
  </si>
  <si>
    <t>Température ambiante</t>
  </si>
  <si>
    <t>Présence d’eau</t>
  </si>
  <si>
    <t>Présence de corps solides étrangers</t>
  </si>
  <si>
    <t>Présence de substances corrosives ou polluantes</t>
  </si>
  <si>
    <t>Contraintes mécaniques dues aux chocs</t>
  </si>
  <si>
    <t>Contraintes mécaniques dues aux vibrations</t>
  </si>
  <si>
    <t>Présence de flore et/ou moisissures</t>
  </si>
  <si>
    <t>Présence de faune</t>
  </si>
  <si>
    <t>Influences électriques, électromagnétiques ou ionisantes</t>
  </si>
  <si>
    <t>Rayonnements solaires</t>
  </si>
  <si>
    <t>Compétence des personnes</t>
  </si>
  <si>
    <t>Etat du corps humain</t>
  </si>
  <si>
    <t>Contact des personnes avec le potentiel de terre</t>
  </si>
  <si>
    <t>Possibilités d’évacuation des personnes en cas d’urgence</t>
  </si>
  <si>
    <t>Nature des matières traitées ou entreposées</t>
  </si>
  <si>
    <t>Matériaux de construction</t>
  </si>
  <si>
    <t>Structure des bâtiments</t>
  </si>
  <si>
    <t>Influences externes</t>
  </si>
  <si>
    <t>Conditions</t>
  </si>
  <si>
    <t>Description</t>
  </si>
  <si>
    <t>Valeur</t>
  </si>
  <si>
    <t>Exemples</t>
  </si>
  <si>
    <t>Frigorifique</t>
  </si>
  <si>
    <t>Enceintes de congélation …</t>
  </si>
  <si>
    <t>Très froid</t>
  </si>
  <si>
    <t>Enceintes frigorifiques …</t>
  </si>
  <si>
    <t>Froid</t>
  </si>
  <si>
    <t>Emplacements extérieurs …</t>
  </si>
  <si>
    <t>Tempéré</t>
  </si>
  <si>
    <t>Emplacements tempérés …</t>
  </si>
  <si>
    <t>Chaud</t>
  </si>
  <si>
    <t>Locaux intérieurs …</t>
  </si>
  <si>
    <t>Très chaud</t>
  </si>
  <si>
    <t>Chaufferies, salles de machines …</t>
  </si>
  <si>
    <t>Extérieur des locaux …</t>
  </si>
  <si>
    <t>Locaux habituellement chauffé …</t>
  </si>
  <si>
    <t>Locaux secs tels que salles de séjour, chambres, bureaux ...</t>
  </si>
  <si>
    <t>Locaux temporairement humides tels que certaines cuisines, caves, terrasses couvertes, lieux d’aisance, garages individuels ...</t>
  </si>
  <si>
    <t>Locaux humides tels que les locaux à poubelles, les sous-stations de vapeur ou d’eau chaude ...</t>
  </si>
  <si>
    <t>Lieux mouillés tels que les chantiers, les saunas, les chambres frigorifiques ...</t>
  </si>
  <si>
    <t>Lieux exposés tels que les batteries de douches, les étables, les boucheries ...</t>
  </si>
  <si>
    <t>Jetées, quais, plage ...</t>
  </si>
  <si>
    <r>
      <t xml:space="preserve">Profondeur d’eau </t>
    </r>
    <r>
      <rPr>
        <sz val="8.5"/>
        <color indexed="8"/>
        <rFont val="Symbol"/>
        <family val="1"/>
      </rPr>
      <t>£</t>
    </r>
    <r>
      <rPr>
        <sz val="8.5"/>
        <color indexed="8"/>
        <rFont val="Trebuchet MS"/>
        <family val="2"/>
      </rPr>
      <t xml:space="preserve"> 1 m.</t>
    </r>
  </si>
  <si>
    <t>Bassins peu profonds tels que ceux des fontaines …</t>
  </si>
  <si>
    <t>Profondeur d’eau &gt; 1 m.</t>
  </si>
  <si>
    <t>Bassins profonds …</t>
  </si>
  <si>
    <t>Corps solides étrangers</t>
  </si>
  <si>
    <t>Substances corrosives ou polluantes</t>
  </si>
  <si>
    <t>Négligeable</t>
  </si>
  <si>
    <t>Aucune influence de substances corrosives ou polluantes tant par leur nature que par leur qualité</t>
  </si>
  <si>
    <t>Locaux d’usage domestique, locaux recevant du public et de façon générale, tous les locaux dans lesquels des produits chimiques ou corrosifs ... ne sont ni manipulés, ni traités …</t>
  </si>
  <si>
    <t>Voisinage des bords de mer, proximité d’établissements produisant d’importantes pollutions</t>
  </si>
  <si>
    <t>Bâtiments situés au voisinage des industries chimiques, de cimenteries ...</t>
  </si>
  <si>
    <t>Actions de courte durée ou accidentelle de produits chimiques ou corrosifs d’usage courant</t>
  </si>
  <si>
    <t>Laboratoires d’usines, laboratoires d’enseignement, garages, chaufferies ...</t>
  </si>
  <si>
    <t>Actions permanentes de produits chimiques, corrosifs ou polluants</t>
  </si>
  <si>
    <t>Industries chimiques, industries dans lesquelles il est fait usage de produits chimiques ou corrosifs (peintures, chromage, hydrocarbures, matières plastiques...) …</t>
  </si>
  <si>
    <t>Vibrations</t>
  </si>
  <si>
    <t>Locaux domestiques et, de façon générale, les matériels fixes sans moteur …</t>
  </si>
  <si>
    <t>Matériels comportant des moteurs ou des parties mobiles …</t>
  </si>
  <si>
    <t>Voisinage de tamis vibrants, d’appareils vibrateurs …</t>
  </si>
  <si>
    <t>Flore</t>
  </si>
  <si>
    <t>Absence de risques nuisibles dus à la flore ou aux moisissures</t>
  </si>
  <si>
    <t>Risques</t>
  </si>
  <si>
    <t>Développement nuisible de la végétation ou son abondance</t>
  </si>
  <si>
    <t>Faune</t>
  </si>
  <si>
    <t>Absence de risques nuisibles dus à la faune</t>
  </si>
  <si>
    <t>Présence d’insectes, d’animaux ou d’oiseaux en quantité nuisible ou de nature agressive</t>
  </si>
  <si>
    <t>Influences électromagnétiques, électrostatiques ou ionisants</t>
  </si>
  <si>
    <t>Personnes non classifiées ci-après</t>
  </si>
  <si>
    <t>Locaux à usage domestique ou analogue, locaux recevant du public général ...</t>
  </si>
  <si>
    <t>Enfants se trouvant dans les locaux qui leur sont destinés</t>
  </si>
  <si>
    <t>Crèches et garderies d’enfants ...</t>
  </si>
  <si>
    <t>Personnes ne disposant pas de toutes leurs capacités mentales ou physiques</t>
  </si>
  <si>
    <t>Hospices pour invalides ou vieillards ou aliénés mentaux ...</t>
  </si>
  <si>
    <t>Agents d’exploitation ou d’entretien des installations électriques ...</t>
  </si>
  <si>
    <t>Personnes qui, par leurs connaissances acquises par formation ou par expérience, peuvent évaluer elles-mêmes les risques liés aux travaux à exécuter et peuvent déterminer les mesures à prendre pour éliminer ou limiter au minimum les risques spécifiques y afférents</t>
  </si>
  <si>
    <t>Ingénieurs, techniciens chargés de l’exploitation des installations électriques ...</t>
  </si>
  <si>
    <t>Personnes qui:
 -        soit sont suffisamment informées des risques liés à l’électricité pour les travaux qui leur sont confiés 
-        soit sont surveillées de façon permanente par une personne qualifiée (BA5) pendant les travaux qui leur sont confiés afin de réduire les risques électriques au minimum</t>
  </si>
  <si>
    <t>Les personnes se trouvent dans les locaux ou emplacements non conducteurs</t>
  </si>
  <si>
    <t>Locaux dont les sols et les parois sont isolants et ne comportent aucun élément conducteur</t>
  </si>
  <si>
    <t>Les personnes ne touchent pas normalement des éléments conducteurs au potentiel de terre</t>
  </si>
  <si>
    <t>Locaux dont les sols et les parois sont isolants ou isolés et contiennent peu d’éléments conducteurs, tels que chambres, salles de séjour des logements d’habitation, bureaux ...</t>
  </si>
  <si>
    <t>Les personnes sont en contact fréquent avec des éléments conducteurs au potentiel de terre</t>
  </si>
  <si>
    <t>Locaux dont les sols et les parois sont conducteurs et comportent de nombreux éléments conducteurs ...</t>
  </si>
  <si>
    <t>Les personnes sont en contact permanent avec des éléments conducteurs au potentiel de terre et leurs possibilités de mouvements sont généralement limitées</t>
  </si>
  <si>
    <t>Enceintes conductrices telles que cuves métalliques, chaudières et réservoirs métalliques ...</t>
  </si>
  <si>
    <t>Possibilité d’évacuation</t>
  </si>
  <si>
    <t xml:space="preserve">Densité d'occupation : Faible
Conditions d’évacuation : Faciles
</t>
  </si>
  <si>
    <t xml:space="preserve">Densité d'occupation : Faible
Conditions d’évacuation : Difficiles
</t>
  </si>
  <si>
    <t>Bâtiments à usage d’habitation, de hauteur inférieure à 25 m …</t>
  </si>
  <si>
    <t>Bâtiments élevés de hauteur égale ou supérieure à 25 m …</t>
  </si>
  <si>
    <t>Etablissements recevant du public …</t>
  </si>
  <si>
    <t>Etablissements recevant du public dans des bâtiments élevés (hauteur supérieure à 25 m) …</t>
  </si>
  <si>
    <t>Absence ou quantités négligeables de matières inflammables, explosives ou susceptibles de contaminer</t>
  </si>
  <si>
    <t>Locaux à usage domestique …</t>
  </si>
  <si>
    <t>Traitement ou stockage de matières combustibles et de liquides inflammables à point d’éclair supérieur à 55 °C</t>
  </si>
  <si>
    <t>Granges, menuiseries, fabriques de papier, chaufferies, parkings, bibliothèques, salles d’archives, réserves magasin ...</t>
  </si>
  <si>
    <t>Traitement ou stockage de matières explosives ou de liquides inflammables ayant un point d’éclair inférieur ou égal à 55 °C, y compris la présence de poussières explosives</t>
  </si>
  <si>
    <t>Raffineries, dépôts d’hydrocarbures, dépôts de carburants, dépôts de munitions, fabriques de certaines matières plastiques …</t>
  </si>
  <si>
    <t>Présence d’aliments, de produits pharmaceutiques non protégés, bris de lampes</t>
  </si>
  <si>
    <t>Industries alimentaires, grandes cuisines, industries et laboratoires pharmaceutiques …</t>
  </si>
  <si>
    <t>Bâtiments construits principalement en matériaux combustibles</t>
  </si>
  <si>
    <t>Bâtiments en bois ...</t>
  </si>
  <si>
    <t>Constructions classiques et stables</t>
  </si>
  <si>
    <t>Bâtiments dont la forme et les dimensions peuvent faciliter la propagation d’un incendie</t>
  </si>
  <si>
    <t>Risques dus à des mouvements de structure</t>
  </si>
  <si>
    <t>Bâtiments de grande longueur ou construits sur des terrains non stabilisés de telle sorte qu’il puisse en résulter des déplacements entre différentes parties du bâtiment ou entre le bâtiment et le sol …</t>
  </si>
  <si>
    <t>Constructions fragiles ou pouvant être soumises à des mouvements et à des oscillations</t>
  </si>
  <si>
    <t>Tentes, faux plafonds, cloisons démontables, structures gonflables …</t>
  </si>
  <si>
    <t>Bâtiments élevés
Bâtiments dont au moins un compartiment a une surface:
- soit supérieure à 2500 m² sur un niveau;
- soit supérieure à 1250 m² sur deux niveaux.
…</t>
  </si>
  <si>
    <t>Choisissez ci-dessous les conditions spécifiques à votre installation</t>
  </si>
  <si>
    <t>Présence d'eau</t>
  </si>
  <si>
    <t>Agents corrosifs ou polluants</t>
  </si>
  <si>
    <t>Contraintes mécaniques</t>
  </si>
  <si>
    <t>Courant vagabonds, induits,  électrostatiques</t>
  </si>
  <si>
    <t>Contacts des personnes avec le potentiel de terre</t>
  </si>
  <si>
    <t>Possibilité de l'évacuation</t>
  </si>
  <si>
    <t>Matières traitées ou entreposées</t>
  </si>
  <si>
    <t>Lieux / Emplacements</t>
  </si>
  <si>
    <t>L'exploitant ou son représentant</t>
  </si>
  <si>
    <t>Le représentant de l'organisme agréé</t>
  </si>
  <si>
    <t>Date</t>
  </si>
  <si>
    <t>Nom</t>
  </si>
  <si>
    <t>Signature</t>
  </si>
  <si>
    <t>-</t>
  </si>
  <si>
    <t>Mode d'emploi du fichier</t>
  </si>
  <si>
    <t>Introduction</t>
  </si>
  <si>
    <t>de -40 °C à +5 °C (AA2)</t>
  </si>
  <si>
    <t>Plus petite dimension 2,5 mm (AE2)</t>
  </si>
  <si>
    <r>
      <t>Poussières (</t>
    </r>
    <r>
      <rPr>
        <b/>
        <sz val="8.5"/>
        <color indexed="8"/>
        <rFont val="Trebuchet MS"/>
        <family val="2"/>
      </rPr>
      <t>AE4</t>
    </r>
    <r>
      <rPr>
        <sz val="8.5"/>
        <color indexed="8"/>
        <rFont val="Trebuchet MS"/>
        <family val="2"/>
      </rPr>
      <t>)</t>
    </r>
  </si>
  <si>
    <t>Influences externes selon la section 9.1.6. du RGIE - Livre 1</t>
  </si>
  <si>
    <t>5.3.2.1.</t>
  </si>
  <si>
    <t>5.2.3.1.</t>
  </si>
  <si>
    <t>2.10.3.</t>
  </si>
  <si>
    <t>2.10.4.</t>
  </si>
  <si>
    <t>2.10.5.</t>
  </si>
  <si>
    <t>2.10.6.</t>
  </si>
  <si>
    <t>2.10.7.</t>
  </si>
  <si>
    <t>2.10.8.</t>
  </si>
  <si>
    <t>2.10.9.</t>
  </si>
  <si>
    <t>2.10.10.</t>
  </si>
  <si>
    <t>2.10.11.</t>
  </si>
  <si>
    <t>2.10.12.</t>
  </si>
  <si>
    <t>2.10.13.</t>
  </si>
  <si>
    <t>2.10.14.</t>
  </si>
  <si>
    <t>2.10.15.</t>
  </si>
  <si>
    <t>2.10.17.</t>
  </si>
  <si>
    <t>2.10.16.</t>
  </si>
  <si>
    <t>2.10.2.</t>
  </si>
  <si>
    <t>4.3.3.</t>
  </si>
  <si>
    <t>5.2.3.2.</t>
  </si>
  <si>
    <t>5.2.3.3.</t>
  </si>
  <si>
    <t>5.2.3.4.</t>
  </si>
  <si>
    <t>5.2.3.5.</t>
  </si>
  <si>
    <t>5.2.3.6.</t>
  </si>
  <si>
    <t>5.2.3.7.</t>
  </si>
  <si>
    <t>5.2.3.8.</t>
  </si>
  <si>
    <t>5.2.3.9.</t>
  </si>
  <si>
    <t>5.3.2.2.</t>
  </si>
  <si>
    <t>5.3.2.3.</t>
  </si>
  <si>
    <t>5.3.2.4.</t>
  </si>
  <si>
    <t>5.3.2.5.</t>
  </si>
  <si>
    <t>5.3.2.6.</t>
  </si>
  <si>
    <t>5.3.2.7.</t>
  </si>
  <si>
    <t>5.3.2.8.</t>
  </si>
  <si>
    <t>5.3.2.9.</t>
  </si>
  <si>
    <t>5.3.2.10.</t>
  </si>
  <si>
    <t>5.3.2.11.</t>
  </si>
  <si>
    <t>5.3.2.12.</t>
  </si>
  <si>
    <t>5.3.2.13.</t>
  </si>
  <si>
    <t>5.3.2.14.</t>
  </si>
  <si>
    <t>Logo entreprise</t>
  </si>
  <si>
    <t>Influence externe</t>
  </si>
  <si>
    <t>Référence dans le RGIE - Livre 1</t>
  </si>
  <si>
    <t>Influence externe non spécifique</t>
  </si>
  <si>
    <t>Applicable si pas d'autres indications</t>
  </si>
  <si>
    <t>de -60 °C à +5 °C (AA1)</t>
  </si>
  <si>
    <t>de -25 °C à +5 °C (AA3)</t>
  </si>
  <si>
    <t>de -5 °C à +40 °C (AA4)</t>
  </si>
  <si>
    <t>de +5 °C à +40 °C (AA5)</t>
  </si>
  <si>
    <t>de +5 °C à +60 °C (AA6)</t>
  </si>
  <si>
    <t>de -15 °C à +25 °C (AA7)</t>
  </si>
  <si>
    <t>de +5 °C à +30 °C (AA8)</t>
  </si>
  <si>
    <t>Grande dimension (AE1)</t>
  </si>
  <si>
    <t>Petite dimension 1 mm (AE3)</t>
  </si>
  <si>
    <t xml:space="preserve">Généralement aucune trace d’humidité </t>
  </si>
  <si>
    <t>Présence d’eau négligeable (AD1)</t>
  </si>
  <si>
    <t xml:space="preserve">Chutes verticales de gouttes d’eau. Condensation occasionnelle d’humidité ou présence occasionnelle de vapeur d’eau. </t>
  </si>
  <si>
    <t>Temporairement humide (AD2)</t>
  </si>
  <si>
    <t xml:space="preserve">Ruissellement d’eau sur les parois et sur les sols. Aspersion d’eau. Eau tombant en pluie (max. 60° avec la verticale). </t>
  </si>
  <si>
    <t>Humides (AD3)</t>
  </si>
  <si>
    <t xml:space="preserve">Ruissellement et projections d’eau dans toutes les directions. </t>
  </si>
  <si>
    <t>Mouillés (AD4)</t>
  </si>
  <si>
    <t xml:space="preserve">Jets d’eau sous pression dans toutes les directions. </t>
  </si>
  <si>
    <t>Arrosés (AD5)</t>
  </si>
  <si>
    <t xml:space="preserve">Lavage au jet d’eau et paquets d’eau. </t>
  </si>
  <si>
    <t>Paquets d’eau (AD6)</t>
  </si>
  <si>
    <t>Immergés (AD7)</t>
  </si>
  <si>
    <t>Submergés (AD8)</t>
  </si>
  <si>
    <t>Négligeable (AF1)</t>
  </si>
  <si>
    <t>D’origine atmosphérique (AF2)</t>
  </si>
  <si>
    <t>Intermittente ou accidentelle (AF3)</t>
  </si>
  <si>
    <t>Permanente (AF4)</t>
  </si>
  <si>
    <t>la contrainte correspond à une énergie de choc de 1 J maximum et le degré correspondant de résistance aux chocs est IP XX-4. (AG1)</t>
  </si>
  <si>
    <t>la contrainte correspond à une énergie de choc de 6 J maximum et le degré correspondant de résistance aux chocs est IP XX-7. (AG2)</t>
  </si>
  <si>
    <t>la contrainte correspond à une énergie de choc de 60 J maximum et le degré correspondant de résistance aux chocs est IP XX-11. (AG3)</t>
  </si>
  <si>
    <t>Faibles (AH1)</t>
  </si>
  <si>
    <t>Moyennes (AH2)</t>
  </si>
  <si>
    <t>Importantes (AH3)</t>
  </si>
  <si>
    <t>Absence d’effets nuisibles dus à des courants vagabonds, des radiations électromagnétiques, des rayonnements ionisants ou des courants induits (AM1)</t>
  </si>
  <si>
    <t>Présence nuisible de courants vagabonds (AM2)</t>
  </si>
  <si>
    <t>Présence nuisible de radiations électromagnétiques (AM3)</t>
  </si>
  <si>
    <t>Présence nuisible de rayonnements ionisants (AM4)</t>
  </si>
  <si>
    <t>Influences électrostatiques nuisibles (AM5)</t>
  </si>
  <si>
    <t>Présence nuisible de courants induits (AM6)</t>
  </si>
  <si>
    <t>Négligeables (AN1)</t>
  </si>
  <si>
    <t>Rayonnements solaires nuisibles en intensité ou en durée (AN2)</t>
  </si>
  <si>
    <t>Ordinaires (BA1)</t>
  </si>
  <si>
    <t>Enfants (BA2)</t>
  </si>
  <si>
    <t>Handicapés (BA3)</t>
  </si>
  <si>
    <t>Averties (BA4)</t>
  </si>
  <si>
    <t>Qualifiées (BA5)</t>
  </si>
  <si>
    <t>Peau sèche ou humide par sueur (BB1)</t>
  </si>
  <si>
    <t>Peau mouillée (BB2)</t>
  </si>
  <si>
    <t>Peau immergée dans l’eau (BB3)</t>
  </si>
  <si>
    <t>Normale (BD1)</t>
  </si>
  <si>
    <t>Longue (BD2)</t>
  </si>
  <si>
    <t>Encombrée (BD3)</t>
  </si>
  <si>
    <t>Longue et encombrée (BD4)</t>
  </si>
  <si>
    <t>Nuls (BC1)</t>
  </si>
  <si>
    <t>Faibles (BC2)</t>
  </si>
  <si>
    <t>Fréquents (BC3)</t>
  </si>
  <si>
    <t>Continus (BC4)</t>
  </si>
  <si>
    <t>Matériaux non combustibles (CA1)</t>
  </si>
  <si>
    <t>Matériaux combustibles (CA2)</t>
  </si>
  <si>
    <t>Risques négligeables (CB1)</t>
  </si>
  <si>
    <t>Propagation d’incendie (CB2)</t>
  </si>
  <si>
    <t>Mouvements (CB3)</t>
  </si>
  <si>
    <t>Flexibles ou instables (CB4)</t>
  </si>
  <si>
    <t>Aucune vibration (AH1)</t>
  </si>
  <si>
    <t>Faibles vibrations (AH2)</t>
  </si>
  <si>
    <t>Vibrations importantes (AH3)</t>
  </si>
  <si>
    <t>Pas de limitation d’emploi  (AK1)</t>
  </si>
  <si>
    <t>Protection spéciale  (AK2)</t>
  </si>
  <si>
    <t>Pas de limitation d’emploi  (AL1)</t>
  </si>
  <si>
    <t>Protection spéciale (AL2)</t>
  </si>
  <si>
    <t>Risques négligeables (BE1)</t>
  </si>
  <si>
    <t>Risques d’incendie (BE2)</t>
  </si>
  <si>
    <t>Risques d’explosion (BE3)</t>
  </si>
  <si>
    <t>Risques de contamination (BE4)</t>
  </si>
  <si>
    <t>Lieu(x) 1</t>
  </si>
  <si>
    <t>Lieu(x)  2</t>
  </si>
  <si>
    <t>Lieu(x)  3</t>
  </si>
  <si>
    <t>Lieu(x)  4</t>
  </si>
  <si>
    <t>Lieu(x)  5</t>
  </si>
  <si>
    <t>Lieu(x)  6</t>
  </si>
  <si>
    <t>Lieu(x)  7</t>
  </si>
  <si>
    <t>Lieu(x)  8</t>
  </si>
  <si>
    <t>Lieu(x)  9</t>
  </si>
  <si>
    <t>Lieu(x)  10</t>
  </si>
  <si>
    <t>Lieu(x)  11</t>
  </si>
  <si>
    <t>Lieu(x)  12</t>
  </si>
  <si>
    <t>La description (si disponible) et la valeur son ainsi automatiquement adaptés.</t>
  </si>
  <si>
    <t>Construction des bâtiments</t>
  </si>
  <si>
    <t>Utilisation</t>
  </si>
  <si>
    <t>Conditions d'environnement</t>
  </si>
  <si>
    <t>Adresse de l'entreprise</t>
  </si>
  <si>
    <t>Nom de la société</t>
  </si>
  <si>
    <t>Adresse</t>
  </si>
  <si>
    <t>Nom de la personne</t>
  </si>
  <si>
    <t>Nom du chantier</t>
  </si>
  <si>
    <t>Adresse du chantier</t>
  </si>
  <si>
    <t>Liste des différents lieux sur le chantier</t>
  </si>
  <si>
    <t>Remarques éventuelles :</t>
  </si>
  <si>
    <t>Bâtiment / chantier concerné :</t>
  </si>
  <si>
    <t>Densité d'occupation : Importante
Conditions d’évacuation : Faciles</t>
  </si>
  <si>
    <t>Densité d'occupation : Importante
Conditions d’évacuation : Difficiles</t>
  </si>
  <si>
    <t>Informations et coordonnées</t>
  </si>
  <si>
    <t>Les informations complétées ci-dessous dans les cases grisées sont utilisées automatiquement dans les autres onglets de ce fichier.</t>
  </si>
  <si>
    <t>Personne et/ou société qui complète ce document</t>
  </si>
  <si>
    <t>Bâtiment / Chantier</t>
  </si>
  <si>
    <t>Nom de la personne qui complète les informations :</t>
  </si>
  <si>
    <t>Document des influences externes - détail par lieu</t>
  </si>
  <si>
    <t>Coordonnées de la personne ayant complété le document :</t>
  </si>
  <si>
    <t>La personne qui a complété ce document</t>
  </si>
  <si>
    <t>Téléphone</t>
  </si>
  <si>
    <t>Mail</t>
  </si>
  <si>
    <t>1. Compléter les informations dans la feuille "Coordonnées"</t>
  </si>
  <si>
    <t>Veuillez compléter les différentes informations demandées concernant les responsables et les lieux. Ces données seront utilisées automatiquement dans les autres feuilles du fichier. Le fichier est prévu pour 12 lieux.</t>
  </si>
  <si>
    <t>2. Compléter les informations pour chaque lieu dans les feuilles correspondantes</t>
  </si>
  <si>
    <t>Une feuille est disponible pour chaque lieu. En fonction du nombre de lieux concernés, veuillez utiliser le nombre de feuilles correspondant.</t>
  </si>
  <si>
    <t>Les informations renseignées dans les feuilles relatives aux coordonnées et aux différents lieux sont complétées automatiquement dans le tableau de synthèse. Ce tableau constitue votre document "influences externes" conformément à la législation.</t>
  </si>
  <si>
    <t>Vous pouvez ajouter le logo de votre entreprise si vous le souhaitez en haut à gauche.</t>
  </si>
  <si>
    <t>Le document doit être paraphé par l'exploitant ou son délégué avant la conception et la réalisation de l'installation. Le représentant de l'organisme agréé paraphe le document pour réception lors du contrôle. La correspondance entre le document et l'installation doit être vérifiée par le représentant de l'organisme agréé.</t>
  </si>
  <si>
    <t>Obligation légale</t>
  </si>
  <si>
    <t>La rédaction de Wolters Kluwer, en collaboration avec Techlink, a conçu ce document pour répondre à cette obligation légale. Ce fichier vous aide à faire l'inventaire des différentes influences externes pour les différents lieux. En suivant les instructions ci-dessous, vous obtiendrez un tableau de synthèse que vous pourrez imprimer et parapher pour être conforme à la législation.</t>
  </si>
  <si>
    <t>Document dynamique pour répondre à cette obligation</t>
  </si>
  <si>
    <t>Les liens hypertextes vous permettent de consulter la législation sur senTRAL.</t>
  </si>
  <si>
    <t>Si le nombre de lieux n'est pas suffisant ou si vous devez faire cette analyse pour plusieurs chantiers, nous vous recommandons d'utiliser plusieurs fois ce document.</t>
  </si>
  <si>
    <t>La taille de la cellule (hauteur de ligne) s'adapte automatiquement à la longueur du texte des conditions. Par contre, ce n'est pas le cas pour la description. Dans le cas où tout le texte de la description n'apparaît pas, vous avez la possibilité d'ajuster la hauteur de la ligne manuellement.</t>
  </si>
  <si>
    <t>En plus de l'enregistrement de ce fichier Excel, nous vous recommandons d'enregistrer le tableau de synthèse au format PDF.</t>
  </si>
  <si>
    <t>3. Tableau de synthèse "Document influences externes"</t>
  </si>
  <si>
    <t>Entreprise/personne responsable du bâtiment/chantier</t>
  </si>
  <si>
    <t>Nom de l'entreprise/de la personne</t>
  </si>
  <si>
    <t>Dans chaque feuille, sélectionner les conditions dans la colonne D. Il est possible de remplir plusieurs conditions pour la même influence externe. 
La description et la valeur sont complétées automatiquement.</t>
  </si>
  <si>
    <t>4. Plus d'info sur senTRAL</t>
  </si>
  <si>
    <t xml:space="preserve">Les feuilles par lieu et le tableau de synthèse contiennent des liens vers senTRAL (www.sentral.be). Les liens hypertextes vous permettent de consulter la législation et les commentaires associés à celle-ci. </t>
  </si>
  <si>
    <t>Vous n'avez pas d'accès ? Demandez un essai gratuit.</t>
  </si>
  <si>
    <t>La législation (RGIE-Livre I, section 9.1.6.) impose de réaliser l'inventaire le plus complet possible de toutes les conditions extérieures qui peuvent avoir une influence sur l'installation électrique. Ce document est également nécessaire pour l'analyse des risques de l'installation électrique, conformément à l'article III.2-4 du Code du bien-être au travail.</t>
  </si>
  <si>
    <t>Les influences externes déterminent le choix des câbles électriques et du matériel, et constituent la base de la mise en œuvre d'une installation électrique sûre. Le document relatif aux influences externes est donc établi pendant la phase de conception d'un bâtiment ou d'une transformation. Il sert de base à l'élaboration du cahier des charges et à la demande d'offres correctes aux installateurs.</t>
  </si>
  <si>
    <t>Fichier excel</t>
  </si>
  <si>
    <t>Pour un fonctionnement optimal, veuillez suivre les instructions ci-dessous. Notez que l'utilisation de ce document nécessite des connaissances de base en Excel.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</si>
</sst>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C]dddd\ d\ mmmm\ yyyy"/>
  </numFmts>
  <fonts count="89">
    <font>
      <sz val="11"/>
      <color theme="1"/>
      <name val="Calibri"/>
      <family val="2"/>
    </font>
    <font>
      <sz val="11"/>
      <color indexed="8"/>
      <name val="Calibri"/>
      <family val="2"/>
    </font>
    <font>
      <sz val="8"/>
      <name val="Calibri"/>
      <family val="2"/>
    </font>
    <font>
      <sz val="8.5"/>
      <color indexed="8"/>
      <name val="Trebuchet MS"/>
      <family val="2"/>
    </font>
    <font>
      <sz val="8.5"/>
      <color indexed="8"/>
      <name val="Symbol"/>
      <family val="1"/>
    </font>
    <font>
      <sz val="10"/>
      <name val="Arial"/>
      <family val="2"/>
    </font>
    <font>
      <b/>
      <sz val="16"/>
      <name val="Arial"/>
      <family val="2"/>
    </font>
    <font>
      <b/>
      <sz val="12"/>
      <name val="Arial"/>
      <family val="2"/>
    </font>
    <font>
      <sz val="12"/>
      <name val="Arial"/>
      <family val="2"/>
    </font>
    <font>
      <b/>
      <sz val="10"/>
      <name val="Arial"/>
      <family val="2"/>
    </font>
    <font>
      <sz val="10"/>
      <name val="Arial Narrow"/>
      <family val="2"/>
    </font>
    <font>
      <b/>
      <sz val="8.5"/>
      <color indexed="8"/>
      <name val="Trebuchet MS"/>
      <family val="2"/>
    </font>
    <font>
      <i/>
      <sz val="12"/>
      <name val="Arial"/>
      <family val="2"/>
    </font>
    <font>
      <b/>
      <sz val="12"/>
      <name val="Arial Narrow"/>
      <family val="2"/>
    </font>
    <font>
      <b/>
      <sz val="24"/>
      <name val="Arial"/>
      <family val="2"/>
    </font>
    <font>
      <b/>
      <sz val="18"/>
      <name val="Arial"/>
      <family val="2"/>
    </font>
    <font>
      <b/>
      <u val="single"/>
      <sz val="14"/>
      <name val="Arial"/>
      <family val="2"/>
    </font>
    <font>
      <b/>
      <u val="single"/>
      <sz val="12"/>
      <name val="Arial"/>
      <family val="2"/>
    </font>
    <font>
      <sz val="16"/>
      <name val="Arial"/>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8.5"/>
      <color indexed="8"/>
      <name val="Trebuchet MS"/>
      <family val="2"/>
    </font>
    <font>
      <sz val="10"/>
      <color indexed="8"/>
      <name val="Calibri"/>
      <family val="2"/>
    </font>
    <font>
      <b/>
      <sz val="10"/>
      <color indexed="8"/>
      <name val="Trebuchet MS"/>
      <family val="2"/>
    </font>
    <font>
      <i/>
      <sz val="10"/>
      <color indexed="8"/>
      <name val="Trebuchet MS"/>
      <family val="2"/>
    </font>
    <font>
      <sz val="10"/>
      <color indexed="8"/>
      <name val="Trebuchet MS"/>
      <family val="2"/>
    </font>
    <font>
      <sz val="10"/>
      <color indexed="8"/>
      <name val="Arial"/>
      <family val="2"/>
    </font>
    <font>
      <b/>
      <i/>
      <sz val="10"/>
      <color indexed="8"/>
      <name val="Trebuchet MS"/>
      <family val="2"/>
    </font>
    <font>
      <b/>
      <sz val="10"/>
      <color indexed="53"/>
      <name val="Trebuchet MS"/>
      <family val="2"/>
    </font>
    <font>
      <i/>
      <sz val="11"/>
      <color indexed="8"/>
      <name val="Calibri"/>
      <family val="2"/>
    </font>
    <font>
      <sz val="12"/>
      <color indexed="8"/>
      <name val="Calibri"/>
      <family val="2"/>
    </font>
    <font>
      <b/>
      <i/>
      <sz val="11"/>
      <color indexed="8"/>
      <name val="Calibri"/>
      <family val="2"/>
    </font>
    <font>
      <sz val="11"/>
      <name val="Calibri"/>
      <family val="2"/>
    </font>
    <font>
      <b/>
      <sz val="14"/>
      <color indexed="8"/>
      <name val="Calibri"/>
      <family val="2"/>
    </font>
    <font>
      <sz val="18"/>
      <color indexed="8"/>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5"/>
      <color rgb="FF000000"/>
      <name val="Trebuchet MS"/>
      <family val="2"/>
    </font>
    <font>
      <b/>
      <i/>
      <sz val="8.5"/>
      <color rgb="FF000000"/>
      <name val="Trebuchet MS"/>
      <family val="2"/>
    </font>
    <font>
      <sz val="10"/>
      <color theme="1"/>
      <name val="Calibri"/>
      <family val="2"/>
    </font>
    <font>
      <b/>
      <sz val="10"/>
      <color theme="1"/>
      <name val="Trebuchet MS"/>
      <family val="2"/>
    </font>
    <font>
      <b/>
      <sz val="10"/>
      <color rgb="FF000000"/>
      <name val="Trebuchet MS"/>
      <family val="2"/>
    </font>
    <font>
      <i/>
      <sz val="10"/>
      <color theme="1"/>
      <name val="Trebuchet MS"/>
      <family val="2"/>
    </font>
    <font>
      <b/>
      <i/>
      <sz val="8.5"/>
      <color theme="1"/>
      <name val="Trebuchet MS"/>
      <family val="2"/>
    </font>
    <font>
      <sz val="8.5"/>
      <color theme="1"/>
      <name val="Trebuchet MS"/>
      <family val="2"/>
    </font>
    <font>
      <sz val="10"/>
      <color theme="1"/>
      <name val="Trebuchet MS"/>
      <family val="2"/>
    </font>
    <font>
      <sz val="10"/>
      <color theme="1"/>
      <name val="Arial"/>
      <family val="2"/>
    </font>
    <font>
      <b/>
      <i/>
      <sz val="10"/>
      <color rgb="FF000000"/>
      <name val="Trebuchet MS"/>
      <family val="2"/>
    </font>
    <font>
      <b/>
      <sz val="10"/>
      <color theme="5" tint="-0.24997000396251678"/>
      <name val="Trebuchet MS"/>
      <family val="2"/>
    </font>
    <font>
      <sz val="10"/>
      <color rgb="FF000000"/>
      <name val="Trebuchet MS"/>
      <family val="2"/>
    </font>
    <font>
      <i/>
      <sz val="11"/>
      <color theme="1"/>
      <name val="Calibri"/>
      <family val="2"/>
    </font>
    <font>
      <sz val="12"/>
      <color theme="1"/>
      <name val="Calibri"/>
      <family val="2"/>
    </font>
    <font>
      <b/>
      <i/>
      <sz val="11"/>
      <color theme="1"/>
      <name val="Calibri"/>
      <family val="2"/>
    </font>
    <font>
      <b/>
      <sz val="14"/>
      <color theme="1"/>
      <name val="Calibri"/>
      <family val="2"/>
    </font>
    <font>
      <sz val="18"/>
      <color theme="1"/>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FF6600"/>
        <bgColor indexed="64"/>
      </patternFill>
    </fill>
    <fill>
      <patternFill patternType="solid">
        <fgColor theme="2" tint="-0.09996999800205231"/>
        <bgColor indexed="64"/>
      </patternFill>
    </fill>
    <fill>
      <patternFill patternType="solid">
        <fgColor rgb="FFFF8E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color rgb="FF231F20"/>
      </left>
      <right style="medium">
        <color rgb="FF231F20"/>
      </right>
      <top style="medium">
        <color rgb="FF231F20"/>
      </top>
      <bottom style="medium">
        <color rgb="FF231F20"/>
      </bottom>
    </border>
    <border>
      <left style="medium">
        <color rgb="FF231F20"/>
      </left>
      <right style="medium">
        <color rgb="FF231F20"/>
      </right>
      <top>
        <color indexed="63"/>
      </top>
      <bottom style="medium">
        <color rgb="FF231F20"/>
      </bottom>
    </border>
    <border>
      <left style="medium">
        <color rgb="FF231F20"/>
      </left>
      <right style="medium">
        <color rgb="FF231F20"/>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medium">
        <color rgb="FF231F20"/>
      </left>
      <right style="medium">
        <color rgb="FF231F20"/>
      </right>
      <top>
        <color indexed="63"/>
      </top>
      <bottom style="medium"/>
    </border>
    <border>
      <left style="medium"/>
      <right>
        <color indexed="63"/>
      </right>
      <top>
        <color indexed="63"/>
      </top>
      <bottom style="medium"/>
    </border>
    <border>
      <left style="medium">
        <color rgb="FF231F20"/>
      </left>
      <right style="medium">
        <color rgb="FF231F20"/>
      </right>
      <top style="medium">
        <color rgb="FF231F20"/>
      </top>
      <bottom>
        <color indexed="63"/>
      </bottom>
    </border>
    <border>
      <left style="medium"/>
      <right style="medium">
        <color rgb="FF231F20"/>
      </right>
      <top style="medium"/>
      <bottom style="medium"/>
    </border>
    <border>
      <left>
        <color indexed="63"/>
      </left>
      <right style="medium">
        <color rgb="FF231F20"/>
      </right>
      <top style="medium">
        <color rgb="FF231F20"/>
      </top>
      <bottom style="medium">
        <color rgb="FF231F20"/>
      </bottom>
    </border>
    <border>
      <left>
        <color indexed="63"/>
      </left>
      <right style="medium">
        <color rgb="FF231F20"/>
      </right>
      <top>
        <color indexed="63"/>
      </top>
      <bottom style="medium">
        <color rgb="FF231F20"/>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color indexed="63"/>
      </right>
      <top>
        <color indexed="63"/>
      </top>
      <bottom>
        <color indexed="63"/>
      </bottom>
    </border>
    <border>
      <left style="thin"/>
      <right>
        <color indexed="63"/>
      </right>
      <top>
        <color indexed="63"/>
      </top>
      <bottom style="medium"/>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thin"/>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style="thin"/>
    </border>
    <border>
      <left style="thin"/>
      <right style="medium"/>
      <top style="thin"/>
      <bottom style="thin"/>
    </border>
    <border>
      <left style="medium"/>
      <right style="medium"/>
      <top>
        <color indexed="63"/>
      </top>
      <bottom style="thin"/>
    </border>
    <border>
      <left style="medium"/>
      <right>
        <color indexed="63"/>
      </right>
      <top style="thin"/>
      <bottom style="thin"/>
    </border>
    <border>
      <left style="medium"/>
      <right style="thin"/>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border>
    <border>
      <left style="thin"/>
      <right style="medium"/>
      <top style="thin"/>
      <bottom/>
    </border>
    <border>
      <left>
        <color indexed="63"/>
      </left>
      <right>
        <color indexed="63"/>
      </right>
      <top style="medium"/>
      <bottom style="thin"/>
    </border>
    <border>
      <left style="thin"/>
      <right>
        <color indexed="63"/>
      </right>
      <top style="medium"/>
      <bottom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64">
    <xf numFmtId="0" fontId="0" fillId="0" borderId="0" xfId="0" applyFont="1" applyAlignment="1">
      <alignment/>
    </xf>
    <xf numFmtId="0" fontId="71" fillId="0" borderId="10" xfId="0" applyFont="1" applyBorder="1" applyAlignment="1">
      <alignment vertical="center" wrapText="1"/>
    </xf>
    <xf numFmtId="0" fontId="72"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7" xfId="0" applyFont="1" applyBorder="1" applyAlignment="1">
      <alignment vertical="center" wrapText="1"/>
    </xf>
    <xf numFmtId="0" fontId="71" fillId="0" borderId="18"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4" xfId="0" applyFont="1" applyBorder="1" applyAlignment="1">
      <alignment vertical="center" wrapText="1"/>
    </xf>
    <xf numFmtId="0" fontId="72"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0" xfId="0" applyFont="1" applyFill="1" applyBorder="1" applyAlignment="1" applyProtection="1">
      <alignment/>
      <protection locked="0"/>
    </xf>
    <xf numFmtId="0" fontId="73" fillId="0" borderId="0" xfId="0" applyFont="1" applyAlignment="1" applyProtection="1">
      <alignment/>
      <protection locked="0"/>
    </xf>
    <xf numFmtId="0" fontId="74" fillId="0" borderId="0"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6" fillId="0" borderId="0" xfId="0" applyFont="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3" fillId="0" borderId="0" xfId="0" applyFont="1" applyAlignment="1" applyProtection="1">
      <alignment vertical="top"/>
      <protection locked="0"/>
    </xf>
    <xf numFmtId="0" fontId="77" fillId="0" borderId="11" xfId="0" applyFont="1" applyBorder="1" applyAlignment="1">
      <alignment horizontal="center" vertical="center" wrapText="1"/>
    </xf>
    <xf numFmtId="0" fontId="77" fillId="0" borderId="22"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3" xfId="0" applyFont="1" applyBorder="1" applyAlignment="1">
      <alignment vertical="center" wrapText="1"/>
    </xf>
    <xf numFmtId="0" fontId="78" fillId="0" borderId="11"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22" xfId="0" applyFont="1" applyBorder="1" applyAlignment="1">
      <alignment vertical="center" wrapText="1"/>
    </xf>
    <xf numFmtId="0" fontId="77" fillId="0" borderId="14" xfId="0" applyFont="1" applyBorder="1" applyAlignment="1">
      <alignment horizontal="center" vertical="center" wrapText="1"/>
    </xf>
    <xf numFmtId="0" fontId="78" fillId="0" borderId="16" xfId="0" applyFont="1" applyBorder="1" applyAlignment="1">
      <alignment horizontal="center" vertical="center" wrapText="1"/>
    </xf>
    <xf numFmtId="0" fontId="77" fillId="0" borderId="15" xfId="0" applyFont="1" applyBorder="1" applyAlignment="1">
      <alignment horizontal="center" vertical="center" wrapText="1"/>
    </xf>
    <xf numFmtId="0" fontId="78" fillId="0" borderId="10" xfId="0" applyFont="1" applyBorder="1" applyAlignment="1">
      <alignment vertical="center" wrapText="1"/>
    </xf>
    <xf numFmtId="0" fontId="78" fillId="0" borderId="10"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5" xfId="0" applyFont="1" applyBorder="1" applyAlignment="1">
      <alignment vertical="center" wrapText="1"/>
    </xf>
    <xf numFmtId="0" fontId="78" fillId="0" borderId="16" xfId="0" applyFont="1" applyBorder="1" applyAlignment="1">
      <alignment vertical="center" wrapText="1"/>
    </xf>
    <xf numFmtId="0" fontId="78" fillId="0" borderId="24" xfId="0" applyFont="1" applyBorder="1" applyAlignment="1">
      <alignment horizontal="left" vertical="center" wrapText="1" indent="2"/>
    </xf>
    <xf numFmtId="0" fontId="78" fillId="0" borderId="14" xfId="0" applyFont="1" applyBorder="1" applyAlignment="1">
      <alignment vertical="center" wrapText="1"/>
    </xf>
    <xf numFmtId="0" fontId="78" fillId="0" borderId="11" xfId="0" applyFont="1" applyBorder="1" applyAlignment="1">
      <alignment vertical="center" wrapText="1"/>
    </xf>
    <xf numFmtId="0" fontId="78" fillId="0" borderId="12" xfId="0" applyFont="1" applyBorder="1" applyAlignment="1">
      <alignment vertical="center" wrapText="1"/>
    </xf>
    <xf numFmtId="0" fontId="5" fillId="0" borderId="0" xfId="57" applyFont="1">
      <alignment/>
      <protection/>
    </xf>
    <xf numFmtId="0" fontId="5" fillId="0" borderId="0" xfId="57" applyFont="1" applyAlignment="1">
      <alignment horizontal="center"/>
      <protection/>
    </xf>
    <xf numFmtId="0" fontId="8" fillId="0" borderId="0" xfId="57" applyFont="1" applyAlignment="1">
      <alignment horizontal="center" vertical="center"/>
      <protection/>
    </xf>
    <xf numFmtId="0" fontId="10" fillId="0" borderId="0" xfId="57" applyFont="1">
      <alignment/>
      <protection/>
    </xf>
    <xf numFmtId="49" fontId="78" fillId="0" borderId="12" xfId="0" applyNumberFormat="1" applyFont="1" applyBorder="1" applyAlignment="1">
      <alignment horizontal="center" vertical="center" wrapText="1"/>
    </xf>
    <xf numFmtId="49" fontId="71" fillId="0" borderId="12" xfId="0" applyNumberFormat="1" applyFont="1" applyBorder="1" applyAlignment="1">
      <alignment horizontal="center" vertical="center" wrapText="1"/>
    </xf>
    <xf numFmtId="49" fontId="78" fillId="0" borderId="23" xfId="0" applyNumberFormat="1" applyFont="1" applyBorder="1" applyAlignment="1">
      <alignment horizontal="center" vertical="center" wrapText="1"/>
    </xf>
    <xf numFmtId="49" fontId="78" fillId="0" borderId="23" xfId="0" applyNumberFormat="1" applyFont="1" applyBorder="1" applyAlignment="1">
      <alignment vertical="center" wrapText="1"/>
    </xf>
    <xf numFmtId="0" fontId="3" fillId="0" borderId="16" xfId="0" applyFont="1" applyBorder="1" applyAlignment="1">
      <alignment horizontal="center" vertical="center" wrapText="1"/>
    </xf>
    <xf numFmtId="0" fontId="73" fillId="0" borderId="0" xfId="0" applyFont="1" applyAlignment="1" applyProtection="1">
      <alignment horizontal="center" vertical="top"/>
      <protection locked="0"/>
    </xf>
    <xf numFmtId="0" fontId="73" fillId="0" borderId="0" xfId="0" applyFont="1" applyAlignment="1" applyProtection="1">
      <alignment horizontal="center" vertical="top"/>
      <protection locked="0"/>
    </xf>
    <xf numFmtId="0" fontId="0" fillId="0" borderId="0" xfId="0" applyAlignment="1">
      <alignment vertical="center"/>
    </xf>
    <xf numFmtId="0" fontId="5" fillId="0" borderId="0" xfId="57" applyFont="1" applyBorder="1">
      <alignment/>
      <protection/>
    </xf>
    <xf numFmtId="0" fontId="10" fillId="0" borderId="0" xfId="57" applyFont="1" applyBorder="1">
      <alignment/>
      <protection/>
    </xf>
    <xf numFmtId="0" fontId="5" fillId="0" borderId="0" xfId="57" applyFont="1" applyBorder="1" applyAlignment="1">
      <alignment horizontal="center"/>
      <protection/>
    </xf>
    <xf numFmtId="49" fontId="5" fillId="0" borderId="0" xfId="57" applyNumberFormat="1" applyFont="1" applyBorder="1">
      <alignment/>
      <protection/>
    </xf>
    <xf numFmtId="0" fontId="73" fillId="0" borderId="0" xfId="0" applyFont="1" applyAlignment="1" applyProtection="1">
      <alignment/>
      <protection hidden="1"/>
    </xf>
    <xf numFmtId="0" fontId="79" fillId="0" borderId="0" xfId="0" applyFont="1" applyFill="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76" fillId="0" borderId="0" xfId="0" applyFont="1" applyBorder="1" applyAlignment="1" applyProtection="1">
      <alignment vertical="center" wrapText="1"/>
      <protection hidden="1"/>
    </xf>
    <xf numFmtId="0" fontId="80" fillId="0" borderId="25" xfId="0" applyFont="1" applyBorder="1" applyAlignment="1" applyProtection="1">
      <alignment vertical="center" wrapText="1"/>
      <protection hidden="1"/>
    </xf>
    <xf numFmtId="0" fontId="76" fillId="0" borderId="25" xfId="0" applyFont="1" applyBorder="1" applyAlignment="1" applyProtection="1">
      <alignment vertical="center" wrapText="1"/>
      <protection hidden="1"/>
    </xf>
    <xf numFmtId="0" fontId="76" fillId="0" borderId="25" xfId="0" applyFont="1" applyBorder="1" applyAlignment="1" applyProtection="1">
      <alignment horizontal="left" vertical="center" wrapText="1"/>
      <protection hidden="1"/>
    </xf>
    <xf numFmtId="0" fontId="63" fillId="8" borderId="14" xfId="53" applyFill="1" applyBorder="1" applyAlignment="1" applyProtection="1">
      <alignment vertical="center" wrapText="1"/>
      <protection hidden="1"/>
    </xf>
    <xf numFmtId="0" fontId="81" fillId="8" borderId="14" xfId="0" applyFont="1" applyFill="1" applyBorder="1" applyAlignment="1" applyProtection="1">
      <alignment vertical="center" wrapText="1"/>
      <protection hidden="1"/>
    </xf>
    <xf numFmtId="0" fontId="82" fillId="0" borderId="26" xfId="0" applyFont="1" applyFill="1" applyBorder="1" applyAlignment="1" applyProtection="1">
      <alignment horizontal="center" vertical="center" wrapText="1"/>
      <protection hidden="1"/>
    </xf>
    <xf numFmtId="0" fontId="63" fillId="0" borderId="19" xfId="53" applyFill="1" applyBorder="1" applyAlignment="1" applyProtection="1">
      <alignment horizontal="center" vertical="center" wrapText="1"/>
      <protection hidden="1"/>
    </xf>
    <xf numFmtId="0" fontId="83" fillId="0" borderId="19" xfId="0" applyFont="1" applyFill="1" applyBorder="1" applyAlignment="1" applyProtection="1">
      <alignment horizontal="center" vertical="center" wrapText="1"/>
      <protection hidden="1"/>
    </xf>
    <xf numFmtId="0" fontId="63" fillId="33" borderId="19" xfId="53" applyFill="1" applyBorder="1" applyAlignment="1" applyProtection="1">
      <alignment horizontal="center" vertical="center" wrapText="1"/>
      <protection hidden="1"/>
    </xf>
    <xf numFmtId="0" fontId="83" fillId="33" borderId="19" xfId="0" applyFont="1" applyFill="1" applyBorder="1" applyAlignment="1" applyProtection="1">
      <alignment horizontal="center" vertical="center" wrapText="1"/>
      <protection hidden="1"/>
    </xf>
    <xf numFmtId="49" fontId="79" fillId="0" borderId="27" xfId="0" applyNumberFormat="1" applyFont="1" applyFill="1" applyBorder="1" applyAlignment="1" applyProtection="1">
      <alignment vertical="center"/>
      <protection hidden="1"/>
    </xf>
    <xf numFmtId="0" fontId="79" fillId="0" borderId="0" xfId="0" applyFont="1" applyFill="1" applyBorder="1" applyAlignment="1" applyProtection="1">
      <alignment vertical="center"/>
      <protection hidden="1"/>
    </xf>
    <xf numFmtId="0" fontId="79" fillId="0" borderId="0" xfId="0" applyFont="1" applyBorder="1" applyAlignment="1" applyProtection="1">
      <alignment vertical="center"/>
      <protection hidden="1"/>
    </xf>
    <xf numFmtId="49" fontId="0" fillId="0" borderId="28" xfId="0" applyNumberFormat="1" applyFill="1" applyBorder="1" applyAlignment="1" applyProtection="1">
      <alignment vertical="center"/>
      <protection hidden="1"/>
    </xf>
    <xf numFmtId="0" fontId="79" fillId="0" borderId="25" xfId="0" applyFont="1" applyFill="1" applyBorder="1" applyAlignment="1" applyProtection="1">
      <alignment vertical="center" wrapText="1"/>
      <protection hidden="1"/>
    </xf>
    <xf numFmtId="0" fontId="79" fillId="0" borderId="25" xfId="0" applyFont="1" applyBorder="1" applyAlignment="1" applyProtection="1">
      <alignment vertical="center" wrapText="1"/>
      <protection hidden="1"/>
    </xf>
    <xf numFmtId="49" fontId="79" fillId="0" borderId="27" xfId="0" applyNumberFormat="1"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79" fillId="0" borderId="24" xfId="0" applyFont="1" applyBorder="1" applyAlignment="1" applyProtection="1">
      <alignment vertical="center" wrapText="1"/>
      <protection hidden="1"/>
    </xf>
    <xf numFmtId="49" fontId="79" fillId="0" borderId="19" xfId="0" applyNumberFormat="1" applyFont="1" applyFill="1" applyBorder="1" applyAlignment="1" applyProtection="1">
      <alignment vertical="center" wrapText="1"/>
      <protection hidden="1"/>
    </xf>
    <xf numFmtId="0" fontId="0" fillId="0" borderId="26" xfId="16" applyFill="1" applyBorder="1" applyAlignment="1" applyProtection="1">
      <alignment vertical="center" wrapText="1"/>
      <protection hidden="1" locked="0"/>
    </xf>
    <xf numFmtId="0" fontId="83" fillId="0" borderId="29" xfId="0" applyFont="1" applyFill="1" applyBorder="1" applyAlignment="1" applyProtection="1">
      <alignment vertical="center" wrapText="1"/>
      <protection hidden="1" locked="0"/>
    </xf>
    <xf numFmtId="0" fontId="82" fillId="0" borderId="29" xfId="0" applyFont="1" applyFill="1" applyBorder="1" applyAlignment="1" applyProtection="1">
      <alignment horizontal="center" vertical="center" wrapText="1"/>
      <protection hidden="1" locked="0"/>
    </xf>
    <xf numFmtId="0" fontId="0" fillId="0" borderId="30" xfId="16" applyFill="1" applyBorder="1" applyAlignment="1" applyProtection="1">
      <alignment vertical="center" wrapText="1"/>
      <protection hidden="1" locked="0"/>
    </xf>
    <xf numFmtId="0" fontId="83" fillId="0" borderId="31" xfId="0" applyFont="1" applyFill="1" applyBorder="1" applyAlignment="1" applyProtection="1">
      <alignment vertical="center" wrapText="1"/>
      <protection hidden="1" locked="0"/>
    </xf>
    <xf numFmtId="0" fontId="82" fillId="0" borderId="31" xfId="0" applyFont="1" applyFill="1" applyBorder="1" applyAlignment="1" applyProtection="1">
      <alignment horizontal="center" vertical="center" wrapText="1"/>
      <protection hidden="1" locked="0"/>
    </xf>
    <xf numFmtId="0" fontId="0" fillId="0" borderId="32" xfId="16" applyFill="1" applyBorder="1" applyAlignment="1" applyProtection="1">
      <alignment vertical="center" wrapText="1"/>
      <protection hidden="1" locked="0"/>
    </xf>
    <xf numFmtId="0" fontId="83" fillId="0" borderId="33" xfId="0" applyFont="1" applyFill="1" applyBorder="1" applyAlignment="1" applyProtection="1">
      <alignment vertical="center" wrapText="1"/>
      <protection hidden="1" locked="0"/>
    </xf>
    <xf numFmtId="0" fontId="82" fillId="0" borderId="33" xfId="0" applyFont="1" applyFill="1" applyBorder="1" applyAlignment="1" applyProtection="1">
      <alignment horizontal="center" vertical="center" wrapText="1"/>
      <protection hidden="1" locked="0"/>
    </xf>
    <xf numFmtId="0" fontId="0" fillId="33" borderId="26" xfId="16" applyFont="1" applyFill="1" applyBorder="1" applyAlignment="1" applyProtection="1">
      <alignment vertical="center" wrapText="1"/>
      <protection hidden="1" locked="0"/>
    </xf>
    <xf numFmtId="0" fontId="83" fillId="33" borderId="29" xfId="0" applyFont="1" applyFill="1" applyBorder="1" applyAlignment="1" applyProtection="1">
      <alignment vertical="center" wrapText="1"/>
      <protection hidden="1" locked="0"/>
    </xf>
    <xf numFmtId="0" fontId="82" fillId="33" borderId="29" xfId="0" applyFont="1" applyFill="1" applyBorder="1" applyAlignment="1" applyProtection="1">
      <alignment horizontal="center" vertical="center" wrapText="1"/>
      <protection hidden="1" locked="0"/>
    </xf>
    <xf numFmtId="0" fontId="0" fillId="33" borderId="30" xfId="16" applyFont="1" applyFill="1" applyBorder="1" applyAlignment="1" applyProtection="1">
      <alignment vertical="center" wrapText="1"/>
      <protection hidden="1" locked="0"/>
    </xf>
    <xf numFmtId="0" fontId="83" fillId="33" borderId="31" xfId="0" applyFont="1" applyFill="1" applyBorder="1" applyAlignment="1" applyProtection="1">
      <alignment vertical="center" wrapText="1"/>
      <protection hidden="1" locked="0"/>
    </xf>
    <xf numFmtId="0" fontId="82" fillId="33" borderId="31" xfId="0" applyFont="1" applyFill="1" applyBorder="1" applyAlignment="1" applyProtection="1">
      <alignment horizontal="center" vertical="center" wrapText="1"/>
      <protection hidden="1" locked="0"/>
    </xf>
    <xf numFmtId="0" fontId="0" fillId="33" borderId="32" xfId="16" applyFont="1" applyFill="1" applyBorder="1" applyAlignment="1" applyProtection="1">
      <alignment vertical="center" wrapText="1"/>
      <protection hidden="1" locked="0"/>
    </xf>
    <xf numFmtId="0" fontId="83" fillId="33" borderId="33" xfId="0" applyFont="1" applyFill="1" applyBorder="1" applyAlignment="1" applyProtection="1">
      <alignment vertical="center" wrapText="1"/>
      <protection hidden="1" locked="0"/>
    </xf>
    <xf numFmtId="0" fontId="82" fillId="33" borderId="33" xfId="0" applyFont="1" applyFill="1" applyBorder="1" applyAlignment="1" applyProtection="1">
      <alignment horizontal="center" vertical="center" wrapText="1"/>
      <protection hidden="1" locked="0"/>
    </xf>
    <xf numFmtId="0" fontId="82" fillId="0" borderId="26" xfId="0" applyFont="1" applyFill="1" applyBorder="1" applyAlignment="1" applyProtection="1">
      <alignment horizontal="center" vertical="center" wrapText="1"/>
      <protection hidden="1" locked="0"/>
    </xf>
    <xf numFmtId="0" fontId="82" fillId="0" borderId="30" xfId="0" applyFont="1" applyFill="1" applyBorder="1" applyAlignment="1" applyProtection="1">
      <alignment horizontal="center" vertical="center" wrapText="1"/>
      <protection hidden="1" locked="0"/>
    </xf>
    <xf numFmtId="0" fontId="82" fillId="0" borderId="32" xfId="0" applyFont="1" applyFill="1" applyBorder="1" applyAlignment="1" applyProtection="1">
      <alignment horizontal="center" vertical="center" wrapText="1"/>
      <protection hidden="1" locked="0"/>
    </xf>
    <xf numFmtId="0" fontId="0" fillId="33" borderId="26" xfId="16" applyFill="1" applyBorder="1" applyAlignment="1" applyProtection="1">
      <alignment vertical="center" wrapText="1"/>
      <protection hidden="1" locked="0"/>
    </xf>
    <xf numFmtId="0" fontId="82" fillId="33" borderId="26" xfId="0" applyFont="1" applyFill="1" applyBorder="1" applyAlignment="1" applyProtection="1">
      <alignment horizontal="center" vertical="center" wrapText="1"/>
      <protection hidden="1" locked="0"/>
    </xf>
    <xf numFmtId="0" fontId="0" fillId="33" borderId="30" xfId="16" applyFill="1" applyBorder="1" applyAlignment="1" applyProtection="1">
      <alignment vertical="center" wrapText="1"/>
      <protection hidden="1" locked="0"/>
    </xf>
    <xf numFmtId="0" fontId="82" fillId="33" borderId="30" xfId="0" applyFont="1" applyFill="1" applyBorder="1" applyAlignment="1" applyProtection="1">
      <alignment horizontal="center" vertical="center" wrapText="1"/>
      <protection hidden="1" locked="0"/>
    </xf>
    <xf numFmtId="0" fontId="0" fillId="33" borderId="32" xfId="16" applyFill="1" applyBorder="1" applyAlignment="1" applyProtection="1">
      <alignment vertical="center" wrapText="1"/>
      <protection hidden="1" locked="0"/>
    </xf>
    <xf numFmtId="0" fontId="82" fillId="33" borderId="32" xfId="0" applyFont="1" applyFill="1" applyBorder="1" applyAlignment="1" applyProtection="1">
      <alignment horizontal="center" vertical="center" wrapText="1"/>
      <protection hidden="1" locked="0"/>
    </xf>
    <xf numFmtId="0" fontId="0" fillId="0" borderId="14" xfId="16" applyFill="1" applyBorder="1" applyAlignment="1" applyProtection="1">
      <alignment vertical="center" wrapText="1"/>
      <protection hidden="1" locked="0"/>
    </xf>
    <xf numFmtId="0" fontId="83" fillId="0" borderId="10" xfId="0" applyFont="1" applyFill="1" applyBorder="1" applyAlignment="1" applyProtection="1">
      <alignment vertical="center" wrapText="1"/>
      <protection hidden="1" locked="0"/>
    </xf>
    <xf numFmtId="0" fontId="82" fillId="0" borderId="16" xfId="0" applyFont="1" applyFill="1" applyBorder="1" applyAlignment="1" applyProtection="1">
      <alignment horizontal="center" vertical="center" wrapText="1"/>
      <protection hidden="1" locked="0"/>
    </xf>
    <xf numFmtId="0" fontId="0" fillId="33" borderId="14" xfId="16" applyFill="1" applyBorder="1" applyAlignment="1" applyProtection="1">
      <alignment vertical="center" wrapText="1"/>
      <protection hidden="1" locked="0"/>
    </xf>
    <xf numFmtId="0" fontId="83" fillId="33" borderId="10" xfId="0" applyFont="1" applyFill="1" applyBorder="1" applyAlignment="1" applyProtection="1">
      <alignment vertical="center" wrapText="1"/>
      <protection hidden="1" locked="0"/>
    </xf>
    <xf numFmtId="0" fontId="82" fillId="33" borderId="16" xfId="0" applyFont="1" applyFill="1" applyBorder="1" applyAlignment="1" applyProtection="1">
      <alignment horizontal="center" vertical="center" wrapText="1"/>
      <protection hidden="1" locked="0"/>
    </xf>
    <xf numFmtId="0" fontId="0" fillId="0" borderId="26" xfId="16" applyFont="1" applyFill="1" applyBorder="1" applyAlignment="1" applyProtection="1">
      <alignment vertical="center" wrapText="1"/>
      <protection hidden="1" locked="0"/>
    </xf>
    <xf numFmtId="0" fontId="0" fillId="0" borderId="0" xfId="0" applyAlignment="1" applyProtection="1">
      <alignment/>
      <protection hidden="1"/>
    </xf>
    <xf numFmtId="0" fontId="69" fillId="0" borderId="0" xfId="0" applyFont="1" applyAlignment="1" applyProtection="1">
      <alignment/>
      <protection hidden="1"/>
    </xf>
    <xf numFmtId="0" fontId="69" fillId="0" borderId="34" xfId="0" applyFont="1" applyBorder="1" applyAlignment="1" applyProtection="1">
      <alignment/>
      <protection hidden="1"/>
    </xf>
    <xf numFmtId="0" fontId="69" fillId="0" borderId="35" xfId="0" applyFont="1" applyBorder="1" applyAlignment="1" applyProtection="1">
      <alignment/>
      <protection hidden="1"/>
    </xf>
    <xf numFmtId="0" fontId="69" fillId="0" borderId="36" xfId="0" applyFont="1" applyBorder="1" applyAlignment="1" applyProtection="1">
      <alignment/>
      <protection hidden="1"/>
    </xf>
    <xf numFmtId="0" fontId="69" fillId="0" borderId="0" xfId="0" applyFont="1" applyAlignment="1" applyProtection="1">
      <alignment vertical="center"/>
      <protection hidden="1"/>
    </xf>
    <xf numFmtId="49" fontId="0" fillId="34" borderId="37" xfId="0" applyNumberFormat="1" applyFill="1" applyBorder="1" applyAlignment="1" applyProtection="1">
      <alignment vertical="center"/>
      <protection locked="0"/>
    </xf>
    <xf numFmtId="0" fontId="69" fillId="0" borderId="38" xfId="0" applyFont="1" applyBorder="1" applyAlignment="1" applyProtection="1">
      <alignment/>
      <protection locked="0"/>
    </xf>
    <xf numFmtId="0" fontId="69" fillId="0" borderId="39" xfId="0" applyFont="1" applyBorder="1" applyAlignment="1" applyProtection="1">
      <alignment/>
      <protection locked="0"/>
    </xf>
    <xf numFmtId="0" fontId="69" fillId="0" borderId="40" xfId="0" applyFont="1" applyBorder="1" applyAlignment="1" applyProtection="1">
      <alignment/>
      <protection locked="0"/>
    </xf>
    <xf numFmtId="0" fontId="69" fillId="0" borderId="41" xfId="0" applyFont="1" applyBorder="1" applyAlignment="1" applyProtection="1">
      <alignment/>
      <protection locked="0"/>
    </xf>
    <xf numFmtId="0" fontId="69" fillId="0" borderId="0" xfId="0" applyFont="1" applyBorder="1" applyAlignment="1" applyProtection="1">
      <alignment/>
      <protection locked="0"/>
    </xf>
    <xf numFmtId="0" fontId="69" fillId="0" borderId="42" xfId="0" applyFont="1" applyBorder="1" applyAlignment="1" applyProtection="1">
      <alignment/>
      <protection locked="0"/>
    </xf>
    <xf numFmtId="0" fontId="0" fillId="35" borderId="0" xfId="0" applyFill="1" applyAlignment="1">
      <alignment/>
    </xf>
    <xf numFmtId="0" fontId="84" fillId="35" borderId="0" xfId="0" applyFont="1" applyFill="1" applyAlignment="1">
      <alignment/>
    </xf>
    <xf numFmtId="0" fontId="69" fillId="35" borderId="0" xfId="0" applyFont="1" applyFill="1" applyAlignment="1">
      <alignment/>
    </xf>
    <xf numFmtId="0" fontId="6" fillId="19" borderId="26" xfId="57" applyFont="1" applyFill="1" applyBorder="1" applyAlignment="1" applyProtection="1">
      <alignment horizontal="center" vertical="center"/>
      <protection hidden="1"/>
    </xf>
    <xf numFmtId="0" fontId="6" fillId="18" borderId="26" xfId="57" applyFont="1" applyFill="1" applyBorder="1" applyAlignment="1" applyProtection="1">
      <alignment horizontal="center" vertical="center"/>
      <protection hidden="1"/>
    </xf>
    <xf numFmtId="0" fontId="8" fillId="19" borderId="30" xfId="57" applyFont="1" applyFill="1" applyBorder="1" applyAlignment="1" applyProtection="1">
      <alignment horizontal="center" vertical="center" textRotation="90"/>
      <protection hidden="1"/>
    </xf>
    <xf numFmtId="0" fontId="8" fillId="19" borderId="30" xfId="57" applyFont="1" applyFill="1" applyBorder="1" applyAlignment="1" applyProtection="1">
      <alignment horizontal="center" vertical="center" textRotation="90" wrapText="1"/>
      <protection hidden="1"/>
    </xf>
    <xf numFmtId="0" fontId="8" fillId="18" borderId="30" xfId="57" applyFont="1" applyFill="1" applyBorder="1" applyAlignment="1" applyProtection="1">
      <alignment horizontal="center" vertical="center" textRotation="90" wrapText="1"/>
      <protection hidden="1"/>
    </xf>
    <xf numFmtId="0" fontId="63" fillId="33" borderId="30" xfId="53" applyFill="1" applyBorder="1" applyAlignment="1" applyProtection="1">
      <alignment horizontal="center" vertical="center"/>
      <protection hidden="1"/>
    </xf>
    <xf numFmtId="0" fontId="63" fillId="33" borderId="30" xfId="53" applyFill="1" applyBorder="1" applyAlignment="1" applyProtection="1">
      <alignment horizontal="center" vertical="center" wrapText="1"/>
      <protection hidden="1"/>
    </xf>
    <xf numFmtId="0" fontId="8" fillId="33" borderId="30" xfId="57" applyFont="1" applyFill="1" applyBorder="1" applyAlignment="1" applyProtection="1">
      <alignment horizontal="center" vertical="center"/>
      <protection hidden="1"/>
    </xf>
    <xf numFmtId="0" fontId="8" fillId="33" borderId="30" xfId="57" applyFont="1" applyFill="1" applyBorder="1" applyAlignment="1" applyProtection="1">
      <alignment horizontal="center" vertical="center" wrapText="1"/>
      <protection hidden="1"/>
    </xf>
    <xf numFmtId="0" fontId="6" fillId="19" borderId="14" xfId="57" applyFont="1" applyFill="1" applyBorder="1" applyAlignment="1" applyProtection="1">
      <alignment horizontal="center" vertical="center"/>
      <protection hidden="1"/>
    </xf>
    <xf numFmtId="0" fontId="6" fillId="18" borderId="14" xfId="57" applyFont="1" applyFill="1" applyBorder="1" applyAlignment="1" applyProtection="1">
      <alignment horizontal="center" vertical="center"/>
      <protection hidden="1"/>
    </xf>
    <xf numFmtId="49" fontId="9" fillId="0" borderId="43" xfId="57" applyNumberFormat="1" applyFont="1" applyBorder="1" applyAlignment="1" applyProtection="1">
      <alignment horizontal="center" vertical="center"/>
      <protection hidden="1"/>
    </xf>
    <xf numFmtId="49" fontId="9" fillId="0" borderId="44" xfId="57" applyNumberFormat="1" applyFont="1" applyBorder="1" applyAlignment="1" applyProtection="1">
      <alignment horizontal="center" vertical="center"/>
      <protection hidden="1"/>
    </xf>
    <xf numFmtId="49" fontId="9" fillId="0" borderId="45" xfId="57" applyNumberFormat="1" applyFont="1" applyBorder="1" applyAlignment="1" applyProtection="1">
      <alignment horizontal="center" vertical="center"/>
      <protection hidden="1"/>
    </xf>
    <xf numFmtId="49" fontId="9" fillId="0" borderId="26" xfId="57" applyNumberFormat="1" applyFont="1" applyBorder="1" applyAlignment="1" applyProtection="1">
      <alignment horizontal="center" vertical="center"/>
      <protection hidden="1"/>
    </xf>
    <xf numFmtId="49" fontId="9" fillId="0" borderId="46" xfId="57" applyNumberFormat="1" applyFont="1" applyBorder="1" applyAlignment="1" applyProtection="1">
      <alignment horizontal="center" vertical="center"/>
      <protection hidden="1"/>
    </xf>
    <xf numFmtId="0" fontId="82" fillId="0" borderId="44" xfId="0" applyFont="1" applyFill="1" applyBorder="1" applyAlignment="1" applyProtection="1">
      <alignment horizontal="center" vertical="center" wrapText="1"/>
      <protection hidden="1"/>
    </xf>
    <xf numFmtId="49" fontId="9" fillId="0" borderId="29" xfId="57" applyNumberFormat="1" applyFont="1" applyBorder="1" applyAlignment="1" applyProtection="1">
      <alignment horizontal="center" vertical="center"/>
      <protection hidden="1"/>
    </xf>
    <xf numFmtId="49" fontId="9" fillId="33" borderId="47" xfId="57" applyNumberFormat="1" applyFont="1" applyFill="1" applyBorder="1" applyAlignment="1" applyProtection="1">
      <alignment horizontal="center" vertical="center"/>
      <protection hidden="1"/>
    </xf>
    <xf numFmtId="49" fontId="9" fillId="33" borderId="37" xfId="57" applyNumberFormat="1" applyFont="1" applyFill="1" applyBorder="1" applyAlignment="1" applyProtection="1">
      <alignment horizontal="center" vertical="center"/>
      <protection hidden="1"/>
    </xf>
    <xf numFmtId="49" fontId="9" fillId="33" borderId="48" xfId="57" applyNumberFormat="1" applyFont="1" applyFill="1" applyBorder="1" applyAlignment="1" applyProtection="1">
      <alignment horizontal="center" vertical="center"/>
      <protection hidden="1"/>
    </xf>
    <xf numFmtId="49" fontId="9" fillId="33" borderId="49" xfId="57" applyNumberFormat="1" applyFont="1" applyFill="1" applyBorder="1" applyAlignment="1" applyProtection="1">
      <alignment horizontal="center" vertical="center"/>
      <protection hidden="1"/>
    </xf>
    <xf numFmtId="49" fontId="9" fillId="33" borderId="30" xfId="57" applyNumberFormat="1" applyFont="1" applyFill="1" applyBorder="1" applyAlignment="1" applyProtection="1">
      <alignment horizontal="center" vertical="center"/>
      <protection hidden="1"/>
    </xf>
    <xf numFmtId="49" fontId="9" fillId="33" borderId="50" xfId="57" applyNumberFormat="1" applyFont="1" applyFill="1" applyBorder="1" applyAlignment="1" applyProtection="1">
      <alignment horizontal="center" vertical="center"/>
      <protection hidden="1"/>
    </xf>
    <xf numFmtId="49" fontId="9" fillId="0" borderId="47" xfId="57" applyNumberFormat="1" applyFont="1" applyBorder="1" applyAlignment="1" applyProtection="1">
      <alignment horizontal="center" vertical="center"/>
      <protection hidden="1"/>
    </xf>
    <xf numFmtId="49" fontId="9" fillId="0" borderId="37" xfId="57" applyNumberFormat="1" applyFont="1" applyBorder="1" applyAlignment="1" applyProtection="1">
      <alignment horizontal="center" vertical="center"/>
      <protection hidden="1"/>
    </xf>
    <xf numFmtId="49" fontId="9" fillId="0" borderId="48" xfId="57" applyNumberFormat="1" applyFont="1" applyBorder="1" applyAlignment="1" applyProtection="1">
      <alignment horizontal="center" vertical="center"/>
      <protection hidden="1"/>
    </xf>
    <xf numFmtId="49" fontId="9" fillId="0" borderId="30" xfId="57" applyNumberFormat="1" applyFont="1" applyBorder="1" applyAlignment="1" applyProtection="1">
      <alignment horizontal="center" vertical="center"/>
      <protection hidden="1"/>
    </xf>
    <xf numFmtId="49" fontId="9" fillId="0" borderId="50" xfId="57" applyNumberFormat="1" applyFont="1" applyBorder="1" applyAlignment="1" applyProtection="1">
      <alignment horizontal="center" vertical="center"/>
      <protection hidden="1"/>
    </xf>
    <xf numFmtId="49" fontId="9" fillId="36" borderId="47" xfId="57" applyNumberFormat="1" applyFont="1" applyFill="1" applyBorder="1" applyAlignment="1" applyProtection="1">
      <alignment horizontal="center" vertical="center"/>
      <protection hidden="1"/>
    </xf>
    <xf numFmtId="49" fontId="9" fillId="36" borderId="37" xfId="57" applyNumberFormat="1" applyFont="1" applyFill="1" applyBorder="1" applyAlignment="1" applyProtection="1">
      <alignment horizontal="center" vertical="center"/>
      <protection hidden="1"/>
    </xf>
    <xf numFmtId="49" fontId="9" fillId="36" borderId="48" xfId="57" applyNumberFormat="1" applyFont="1" applyFill="1" applyBorder="1" applyAlignment="1" applyProtection="1">
      <alignment horizontal="center" vertical="center"/>
      <protection hidden="1"/>
    </xf>
    <xf numFmtId="49" fontId="9" fillId="36" borderId="30" xfId="57" applyNumberFormat="1" applyFont="1" applyFill="1" applyBorder="1" applyAlignment="1" applyProtection="1">
      <alignment horizontal="center" vertical="center"/>
      <protection hidden="1"/>
    </xf>
    <xf numFmtId="49" fontId="9" fillId="36" borderId="51" xfId="57" applyNumberFormat="1" applyFont="1" applyFill="1" applyBorder="1" applyAlignment="1" applyProtection="1">
      <alignment horizontal="center" vertical="center"/>
      <protection hidden="1"/>
    </xf>
    <xf numFmtId="49" fontId="9" fillId="36" borderId="50" xfId="57" applyNumberFormat="1" applyFont="1" applyFill="1" applyBorder="1" applyAlignment="1" applyProtection="1">
      <alignment horizontal="center" vertical="center"/>
      <protection hidden="1"/>
    </xf>
    <xf numFmtId="0" fontId="82" fillId="0" borderId="47" xfId="0" applyFont="1" applyFill="1" applyBorder="1" applyAlignment="1" applyProtection="1">
      <alignment horizontal="center" vertical="center" wrapText="1"/>
      <protection hidden="1"/>
    </xf>
    <xf numFmtId="49" fontId="9" fillId="33" borderId="52" xfId="57" applyNumberFormat="1" applyFont="1" applyFill="1" applyBorder="1" applyAlignment="1" applyProtection="1">
      <alignment horizontal="center" vertical="center"/>
      <protection hidden="1"/>
    </xf>
    <xf numFmtId="0" fontId="82" fillId="33" borderId="37" xfId="0" applyFont="1" applyFill="1" applyBorder="1" applyAlignment="1" applyProtection="1">
      <alignment horizontal="center" vertical="center" wrapText="1"/>
      <protection hidden="1"/>
    </xf>
    <xf numFmtId="49" fontId="9" fillId="33" borderId="53" xfId="57" applyNumberFormat="1" applyFont="1" applyFill="1" applyBorder="1" applyAlignment="1" applyProtection="1">
      <alignment horizontal="center" vertical="center"/>
      <protection hidden="1"/>
    </xf>
    <xf numFmtId="49" fontId="9" fillId="33" borderId="54" xfId="57" applyNumberFormat="1" applyFont="1" applyFill="1" applyBorder="1" applyAlignment="1" applyProtection="1">
      <alignment horizontal="center" vertical="center"/>
      <protection hidden="1"/>
    </xf>
    <xf numFmtId="49" fontId="9" fillId="33" borderId="55" xfId="57" applyNumberFormat="1" applyFont="1" applyFill="1" applyBorder="1" applyAlignment="1" applyProtection="1">
      <alignment horizontal="center" vertical="center"/>
      <protection hidden="1"/>
    </xf>
    <xf numFmtId="49" fontId="9" fillId="33" borderId="32" xfId="57" applyNumberFormat="1" applyFont="1" applyFill="1" applyBorder="1" applyAlignment="1" applyProtection="1">
      <alignment horizontal="center" vertical="center"/>
      <protection hidden="1"/>
    </xf>
    <xf numFmtId="49" fontId="9" fillId="33" borderId="56" xfId="57" applyNumberFormat="1" applyFont="1" applyFill="1" applyBorder="1" applyAlignment="1" applyProtection="1">
      <alignment horizontal="center" vertical="center"/>
      <protection hidden="1"/>
    </xf>
    <xf numFmtId="0" fontId="7" fillId="0" borderId="0" xfId="57" applyFont="1" applyBorder="1" applyProtection="1">
      <alignment/>
      <protection hidden="1"/>
    </xf>
    <xf numFmtId="0" fontId="8" fillId="0" borderId="0" xfId="57" applyFont="1" applyBorder="1" applyProtection="1">
      <alignment/>
      <protection hidden="1"/>
    </xf>
    <xf numFmtId="0" fontId="13" fillId="0" borderId="0" xfId="57" applyFont="1" applyBorder="1" applyProtection="1">
      <alignment/>
      <protection hidden="1"/>
    </xf>
    <xf numFmtId="0" fontId="7" fillId="0" borderId="0" xfId="57" applyFont="1" applyBorder="1" applyAlignment="1" applyProtection="1">
      <alignment horizontal="center"/>
      <protection hidden="1"/>
    </xf>
    <xf numFmtId="0" fontId="9" fillId="0" borderId="0" xfId="57" applyFont="1" applyBorder="1" applyAlignment="1" applyProtection="1">
      <alignment horizontal="center"/>
      <protection hidden="1"/>
    </xf>
    <xf numFmtId="0" fontId="5" fillId="0" borderId="0" xfId="57" applyFont="1" applyBorder="1" applyAlignment="1" applyProtection="1">
      <alignment horizontal="center"/>
      <protection hidden="1"/>
    </xf>
    <xf numFmtId="0" fontId="5" fillId="0" borderId="57" xfId="57" applyFont="1" applyBorder="1" applyAlignment="1" applyProtection="1">
      <alignment horizontal="center"/>
      <protection hidden="1"/>
    </xf>
    <xf numFmtId="0" fontId="17" fillId="0" borderId="0" xfId="57" applyFont="1" applyBorder="1" applyAlignment="1" applyProtection="1">
      <alignment vertical="center"/>
      <protection hidden="1"/>
    </xf>
    <xf numFmtId="0" fontId="8" fillId="0" borderId="0" xfId="57" applyFont="1" applyBorder="1" applyAlignment="1" applyProtection="1">
      <alignment vertical="center"/>
      <protection hidden="1"/>
    </xf>
    <xf numFmtId="0" fontId="13" fillId="0" borderId="0" xfId="57" applyFont="1" applyBorder="1" applyAlignment="1" applyProtection="1">
      <alignment vertical="center"/>
      <protection hidden="1"/>
    </xf>
    <xf numFmtId="0" fontId="7" fillId="0" borderId="0" xfId="57" applyFont="1" applyBorder="1" applyAlignment="1" applyProtection="1">
      <alignment vertical="center"/>
      <protection hidden="1"/>
    </xf>
    <xf numFmtId="0" fontId="7" fillId="0" borderId="0" xfId="57" applyFont="1" applyBorder="1" applyAlignment="1" applyProtection="1">
      <alignment horizontal="center" vertical="center"/>
      <protection hidden="1"/>
    </xf>
    <xf numFmtId="49" fontId="85" fillId="0" borderId="0" xfId="0" applyNumberFormat="1" applyFont="1" applyFill="1" applyBorder="1" applyAlignment="1" applyProtection="1">
      <alignment vertical="center"/>
      <protection hidden="1"/>
    </xf>
    <xf numFmtId="0" fontId="8" fillId="0" borderId="0" xfId="57" applyFont="1" applyFill="1" applyBorder="1" applyAlignment="1" applyProtection="1">
      <alignment vertical="center"/>
      <protection hidden="1"/>
    </xf>
    <xf numFmtId="0" fontId="13" fillId="0" borderId="0" xfId="57" applyFont="1" applyFill="1" applyBorder="1" applyAlignment="1" applyProtection="1">
      <alignment vertical="center"/>
      <protection hidden="1"/>
    </xf>
    <xf numFmtId="0" fontId="7" fillId="0" borderId="0" xfId="57" applyFont="1" applyFill="1" applyBorder="1" applyAlignment="1" applyProtection="1">
      <alignment vertical="center"/>
      <protection hidden="1"/>
    </xf>
    <xf numFmtId="0" fontId="5" fillId="0" borderId="0" xfId="57" applyFont="1" applyBorder="1" applyProtection="1">
      <alignment/>
      <protection hidden="1"/>
    </xf>
    <xf numFmtId="0" fontId="8" fillId="0" borderId="0" xfId="57" applyFont="1" applyBorder="1" applyAlignment="1" applyProtection="1">
      <alignment horizontal="center" vertical="center"/>
      <protection hidden="1"/>
    </xf>
    <xf numFmtId="0" fontId="19" fillId="0" borderId="0" xfId="57" applyFont="1" applyBorder="1" applyProtection="1">
      <alignment/>
      <protection hidden="1"/>
    </xf>
    <xf numFmtId="0" fontId="8" fillId="0" borderId="0" xfId="57" applyFont="1" applyBorder="1" applyAlignment="1" applyProtection="1">
      <alignment horizontal="center"/>
      <protection hidden="1"/>
    </xf>
    <xf numFmtId="0" fontId="10" fillId="0" borderId="0" xfId="57" applyFont="1" applyBorder="1" applyProtection="1">
      <alignment/>
      <protection hidden="1"/>
    </xf>
    <xf numFmtId="0" fontId="16" fillId="0" borderId="0" xfId="57" applyFont="1" applyBorder="1" applyProtection="1">
      <alignment/>
      <protection hidden="1"/>
    </xf>
    <xf numFmtId="0" fontId="7" fillId="0" borderId="0" xfId="57" applyFont="1" applyBorder="1" applyAlignment="1" applyProtection="1">
      <alignment vertical="center"/>
      <protection locked="0"/>
    </xf>
    <xf numFmtId="0" fontId="8" fillId="0" borderId="0" xfId="57" applyFont="1" applyBorder="1" applyAlignment="1" applyProtection="1">
      <alignment vertical="center"/>
      <protection locked="0"/>
    </xf>
    <xf numFmtId="0" fontId="7" fillId="0" borderId="0" xfId="57" applyFont="1" applyBorder="1" applyAlignment="1" applyProtection="1">
      <alignment horizontal="center" vertical="center"/>
      <protection locked="0"/>
    </xf>
    <xf numFmtId="0" fontId="8" fillId="0" borderId="0" xfId="57" applyFont="1" applyBorder="1" applyAlignment="1" applyProtection="1">
      <alignment horizontal="center" vertical="center"/>
      <protection locked="0"/>
    </xf>
    <xf numFmtId="0" fontId="0" fillId="35" borderId="0" xfId="0" applyFill="1" applyAlignment="1">
      <alignment/>
    </xf>
    <xf numFmtId="0" fontId="86" fillId="35" borderId="0" xfId="0" applyFont="1" applyFill="1" applyAlignment="1">
      <alignment/>
    </xf>
    <xf numFmtId="0" fontId="69" fillId="0" borderId="34" xfId="0" applyFont="1" applyBorder="1" applyAlignment="1" applyProtection="1">
      <alignment vertical="center"/>
      <protection hidden="1"/>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0" borderId="41" xfId="0" applyBorder="1" applyAlignment="1" applyProtection="1">
      <alignment vertical="center"/>
      <protection locked="0"/>
    </xf>
    <xf numFmtId="0" fontId="0" fillId="0" borderId="0" xfId="0" applyBorder="1" applyAlignment="1" applyProtection="1">
      <alignment vertical="center"/>
      <protection locked="0"/>
    </xf>
    <xf numFmtId="0" fontId="0" fillId="0" borderId="42"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49" fillId="0" borderId="58" xfId="0" applyFont="1" applyBorder="1" applyAlignment="1" applyProtection="1">
      <alignment vertical="center"/>
      <protection hidden="1"/>
    </xf>
    <xf numFmtId="0" fontId="53" fillId="0" borderId="58" xfId="0" applyFont="1" applyBorder="1" applyAlignment="1" applyProtection="1">
      <alignment vertical="center"/>
      <protection hidden="1"/>
    </xf>
    <xf numFmtId="0" fontId="63" fillId="35" borderId="0" xfId="53" applyFill="1" applyAlignment="1">
      <alignment/>
    </xf>
    <xf numFmtId="0" fontId="0" fillId="35" borderId="0" xfId="0" applyFill="1" applyAlignment="1">
      <alignment horizontal="left" vertical="center" wrapText="1"/>
    </xf>
    <xf numFmtId="0" fontId="0" fillId="35" borderId="0" xfId="0" applyFill="1" applyAlignment="1">
      <alignment vertical="center"/>
    </xf>
    <xf numFmtId="0" fontId="69" fillId="2" borderId="0" xfId="0" applyFont="1" applyFill="1" applyAlignment="1">
      <alignment/>
    </xf>
    <xf numFmtId="0" fontId="0" fillId="35" borderId="0" xfId="0" applyFill="1" applyAlignment="1">
      <alignment horizontal="left" vertical="center" wrapText="1"/>
    </xf>
    <xf numFmtId="0" fontId="0" fillId="35" borderId="0" xfId="0" applyFont="1" applyFill="1" applyAlignment="1">
      <alignment vertical="center" wrapText="1"/>
    </xf>
    <xf numFmtId="0" fontId="69" fillId="8" borderId="0" xfId="0" applyFont="1" applyFill="1" applyAlignment="1">
      <alignment horizontal="left" vertical="center"/>
    </xf>
    <xf numFmtId="0" fontId="0" fillId="35" borderId="0" xfId="0" applyFont="1" applyFill="1" applyAlignment="1">
      <alignment horizontal="left" vertical="center" wrapText="1"/>
    </xf>
    <xf numFmtId="0" fontId="0" fillId="35" borderId="0" xfId="0" applyFill="1" applyBorder="1" applyAlignment="1">
      <alignment horizontal="left" wrapText="1"/>
    </xf>
    <xf numFmtId="0" fontId="0" fillId="0" borderId="37" xfId="0" applyBorder="1" applyAlignment="1" applyProtection="1">
      <alignment horizontal="left" vertical="center"/>
      <protection hidden="1"/>
    </xf>
    <xf numFmtId="0" fontId="85" fillId="0" borderId="0" xfId="0" applyFont="1" applyAlignment="1" applyProtection="1">
      <alignment horizontal="left" vertical="center" wrapText="1"/>
      <protection hidden="1"/>
    </xf>
    <xf numFmtId="0" fontId="0" fillId="0" borderId="58" xfId="0" applyBorder="1" applyAlignment="1" applyProtection="1">
      <alignment horizontal="left" vertical="center"/>
      <protection hidden="1"/>
    </xf>
    <xf numFmtId="0" fontId="0" fillId="0" borderId="52" xfId="0" applyBorder="1" applyAlignment="1" applyProtection="1">
      <alignment horizontal="left" vertical="center"/>
      <protection hidden="1"/>
    </xf>
    <xf numFmtId="0" fontId="0" fillId="0" borderId="37" xfId="0" applyBorder="1" applyAlignment="1" applyProtection="1">
      <alignment vertical="center"/>
      <protection hidden="1"/>
    </xf>
    <xf numFmtId="0" fontId="69" fillId="8" borderId="0" xfId="0" applyFont="1" applyFill="1" applyAlignment="1" applyProtection="1">
      <alignment horizontal="center" vertical="center"/>
      <protection hidden="1"/>
    </xf>
    <xf numFmtId="0" fontId="87" fillId="13" borderId="0" xfId="0" applyFont="1" applyFill="1" applyAlignment="1" applyProtection="1">
      <alignment horizontal="left"/>
      <protection hidden="1"/>
    </xf>
    <xf numFmtId="0" fontId="0" fillId="0" borderId="37" xfId="0" applyBorder="1" applyAlignment="1" applyProtection="1">
      <alignment vertical="center" wrapText="1"/>
      <protection hidden="1"/>
    </xf>
    <xf numFmtId="0" fontId="15" fillId="2" borderId="59" xfId="57" applyFont="1" applyFill="1" applyBorder="1" applyAlignment="1" applyProtection="1">
      <alignment horizontal="left" vertical="center" wrapText="1"/>
      <protection hidden="1"/>
    </xf>
    <xf numFmtId="0" fontId="15" fillId="2" borderId="60" xfId="57" applyFont="1" applyFill="1" applyBorder="1" applyAlignment="1" applyProtection="1">
      <alignment horizontal="left" vertical="center" wrapText="1"/>
      <protection hidden="1"/>
    </xf>
    <xf numFmtId="49" fontId="15" fillId="2" borderId="60" xfId="57" applyNumberFormat="1" applyFont="1" applyFill="1" applyBorder="1" applyAlignment="1" applyProtection="1">
      <alignment horizontal="left" vertical="center" wrapText="1"/>
      <protection hidden="1"/>
    </xf>
    <xf numFmtId="49" fontId="15" fillId="2" borderId="15" xfId="57" applyNumberFormat="1" applyFont="1" applyFill="1" applyBorder="1" applyAlignment="1" applyProtection="1">
      <alignment horizontal="left" vertical="center" wrapText="1"/>
      <protection hidden="1"/>
    </xf>
    <xf numFmtId="0" fontId="6" fillId="37" borderId="14" xfId="57" applyFont="1" applyFill="1" applyBorder="1" applyAlignment="1" applyProtection="1">
      <alignment horizontal="center" vertical="center"/>
      <protection hidden="1"/>
    </xf>
    <xf numFmtId="0" fontId="6" fillId="18" borderId="14" xfId="57" applyFont="1" applyFill="1" applyBorder="1" applyAlignment="1" applyProtection="1">
      <alignment horizontal="center" vertical="center"/>
      <protection hidden="1"/>
    </xf>
    <xf numFmtId="0" fontId="6" fillId="19" borderId="14" xfId="57" applyFont="1" applyFill="1" applyBorder="1" applyAlignment="1" applyProtection="1">
      <alignment horizontal="center" vertical="center"/>
      <protection hidden="1"/>
    </xf>
    <xf numFmtId="0" fontId="7" fillId="10" borderId="47" xfId="57" applyFont="1" applyFill="1" applyBorder="1" applyAlignment="1" applyProtection="1">
      <alignment horizontal="center" vertical="center"/>
      <protection hidden="1"/>
    </xf>
    <xf numFmtId="0" fontId="7" fillId="10" borderId="37" xfId="57" applyFont="1" applyFill="1" applyBorder="1" applyAlignment="1" applyProtection="1">
      <alignment horizontal="center" vertical="center"/>
      <protection hidden="1"/>
    </xf>
    <xf numFmtId="0" fontId="7" fillId="10" borderId="48" xfId="57" applyFont="1" applyFill="1" applyBorder="1" applyAlignment="1" applyProtection="1">
      <alignment horizontal="center" vertical="center"/>
      <protection hidden="1"/>
    </xf>
    <xf numFmtId="0" fontId="7" fillId="10" borderId="53" xfId="57" applyFont="1" applyFill="1" applyBorder="1" applyAlignment="1" applyProtection="1">
      <alignment horizontal="center" vertical="center"/>
      <protection hidden="1"/>
    </xf>
    <xf numFmtId="0" fontId="7" fillId="10" borderId="54" xfId="57" applyFont="1" applyFill="1" applyBorder="1" applyAlignment="1" applyProtection="1">
      <alignment horizontal="center" vertical="center"/>
      <protection hidden="1"/>
    </xf>
    <xf numFmtId="0" fontId="7" fillId="10" borderId="55" xfId="57" applyFont="1" applyFill="1" applyBorder="1" applyAlignment="1" applyProtection="1">
      <alignment horizontal="center" vertical="center"/>
      <protection hidden="1"/>
    </xf>
    <xf numFmtId="0" fontId="7" fillId="10" borderId="30" xfId="57" applyFont="1" applyFill="1" applyBorder="1" applyAlignment="1" applyProtection="1">
      <alignment horizontal="center" vertical="center"/>
      <protection hidden="1"/>
    </xf>
    <xf numFmtId="0" fontId="7" fillId="10" borderId="32" xfId="57" applyFont="1" applyFill="1" applyBorder="1" applyAlignment="1" applyProtection="1">
      <alignment horizontal="center" vertical="center"/>
      <protection hidden="1"/>
    </xf>
    <xf numFmtId="0" fontId="12" fillId="10" borderId="61" xfId="57" applyFont="1" applyFill="1" applyBorder="1" applyAlignment="1" applyProtection="1">
      <alignment horizontal="right" vertical="center" wrapText="1" indent="1"/>
      <protection hidden="1"/>
    </xf>
    <xf numFmtId="0" fontId="7" fillId="10" borderId="62" xfId="57" applyFont="1" applyFill="1" applyBorder="1" applyAlignment="1" applyProtection="1">
      <alignment horizontal="right" vertical="center" wrapText="1" indent="1"/>
      <protection hidden="1"/>
    </xf>
    <xf numFmtId="0" fontId="7" fillId="10" borderId="28" xfId="57" applyFont="1" applyFill="1" applyBorder="1" applyAlignment="1" applyProtection="1">
      <alignment horizontal="right" vertical="center" wrapText="1" indent="1"/>
      <protection hidden="1"/>
    </xf>
    <xf numFmtId="0" fontId="7" fillId="10" borderId="61" xfId="57" applyFont="1" applyFill="1" applyBorder="1" applyAlignment="1" applyProtection="1">
      <alignment horizontal="center" vertical="center"/>
      <protection hidden="1"/>
    </xf>
    <xf numFmtId="0" fontId="7" fillId="10" borderId="62" xfId="57" applyFont="1" applyFill="1" applyBorder="1" applyAlignment="1" applyProtection="1">
      <alignment horizontal="center" vertical="center"/>
      <protection hidden="1"/>
    </xf>
    <xf numFmtId="0" fontId="7" fillId="10" borderId="63" xfId="57" applyFont="1" applyFill="1" applyBorder="1" applyAlignment="1" applyProtection="1">
      <alignment horizontal="center" vertical="center"/>
      <protection hidden="1"/>
    </xf>
    <xf numFmtId="0" fontId="7" fillId="0" borderId="0" xfId="57" applyFont="1" applyBorder="1" applyAlignment="1" applyProtection="1">
      <alignment horizontal="left" vertical="center"/>
      <protection hidden="1"/>
    </xf>
    <xf numFmtId="49" fontId="7" fillId="36" borderId="50" xfId="57" applyNumberFormat="1" applyFont="1" applyFill="1" applyBorder="1" applyAlignment="1" applyProtection="1">
      <alignment horizontal="center" vertical="center"/>
      <protection hidden="1"/>
    </xf>
    <xf numFmtId="49" fontId="7" fillId="36" borderId="58" xfId="57" applyNumberFormat="1" applyFont="1" applyFill="1" applyBorder="1" applyAlignment="1" applyProtection="1">
      <alignment horizontal="center" vertical="center"/>
      <protection hidden="1"/>
    </xf>
    <xf numFmtId="49" fontId="7" fillId="36" borderId="31" xfId="57" applyNumberFormat="1" applyFont="1" applyFill="1" applyBorder="1" applyAlignment="1" applyProtection="1">
      <alignment horizontal="center" vertical="center"/>
      <protection hidden="1"/>
    </xf>
    <xf numFmtId="0" fontId="14" fillId="2" borderId="64" xfId="57" applyFont="1" applyFill="1" applyBorder="1" applyAlignment="1" applyProtection="1">
      <alignment horizontal="center" vertical="center" wrapText="1"/>
      <protection hidden="1"/>
    </xf>
    <xf numFmtId="0" fontId="14" fillId="2" borderId="57" xfId="57" applyFont="1" applyFill="1" applyBorder="1" applyAlignment="1" applyProtection="1">
      <alignment horizontal="center" vertical="center" wrapText="1"/>
      <protection hidden="1"/>
    </xf>
    <xf numFmtId="0" fontId="14" fillId="2" borderId="65" xfId="57" applyFont="1" applyFill="1" applyBorder="1" applyAlignment="1" applyProtection="1">
      <alignment horizontal="center" vertical="center" wrapText="1"/>
      <protection hidden="1"/>
    </xf>
    <xf numFmtId="0" fontId="14" fillId="2" borderId="19" xfId="57" applyFont="1" applyFill="1" applyBorder="1" applyAlignment="1" applyProtection="1">
      <alignment horizontal="center" vertical="center" wrapText="1"/>
      <protection hidden="1"/>
    </xf>
    <xf numFmtId="0" fontId="14" fillId="2" borderId="25" xfId="57" applyFont="1" applyFill="1" applyBorder="1" applyAlignment="1" applyProtection="1">
      <alignment horizontal="center" vertical="center" wrapText="1"/>
      <protection hidden="1"/>
    </xf>
    <xf numFmtId="0" fontId="14" fillId="2" borderId="10" xfId="57" applyFont="1" applyFill="1" applyBorder="1" applyAlignment="1" applyProtection="1">
      <alignment horizontal="center" vertical="center" wrapText="1"/>
      <protection hidden="1"/>
    </xf>
    <xf numFmtId="0" fontId="13" fillId="33" borderId="47" xfId="57" applyFont="1" applyFill="1" applyBorder="1" applyAlignment="1" applyProtection="1">
      <alignment horizontal="right" vertical="center" wrapText="1"/>
      <protection hidden="1"/>
    </xf>
    <xf numFmtId="0" fontId="13" fillId="33" borderId="37" xfId="57" applyFont="1" applyFill="1" applyBorder="1" applyAlignment="1" applyProtection="1">
      <alignment horizontal="right" vertical="center" wrapText="1"/>
      <protection hidden="1"/>
    </xf>
    <xf numFmtId="0" fontId="13" fillId="33" borderId="66" xfId="57" applyFont="1" applyFill="1" applyBorder="1" applyAlignment="1" applyProtection="1">
      <alignment horizontal="right" vertical="center" wrapText="1"/>
      <protection hidden="1"/>
    </xf>
    <xf numFmtId="0" fontId="7" fillId="10" borderId="51" xfId="57" applyFont="1" applyFill="1" applyBorder="1" applyAlignment="1" applyProtection="1">
      <alignment horizontal="right" vertical="center" wrapText="1" indent="1"/>
      <protection hidden="1"/>
    </xf>
    <xf numFmtId="0" fontId="7" fillId="10" borderId="67" xfId="57" applyFont="1" applyFill="1" applyBorder="1" applyAlignment="1" applyProtection="1">
      <alignment horizontal="right" vertical="center" wrapText="1" indent="1"/>
      <protection hidden="1"/>
    </xf>
    <xf numFmtId="0" fontId="7" fillId="10" borderId="34" xfId="57" applyFont="1" applyFill="1" applyBorder="1" applyAlignment="1" applyProtection="1">
      <alignment horizontal="right" vertical="center" wrapText="1" indent="1"/>
      <protection hidden="1"/>
    </xf>
    <xf numFmtId="0" fontId="7" fillId="10" borderId="51" xfId="57" applyFont="1" applyFill="1" applyBorder="1" applyAlignment="1" applyProtection="1">
      <alignment horizontal="center" vertical="center"/>
      <protection hidden="1"/>
    </xf>
    <xf numFmtId="0" fontId="7" fillId="10" borderId="67" xfId="57" applyFont="1" applyFill="1" applyBorder="1" applyAlignment="1" applyProtection="1">
      <alignment horizontal="center" vertical="center"/>
      <protection hidden="1"/>
    </xf>
    <xf numFmtId="0" fontId="7" fillId="10" borderId="68" xfId="57" applyFont="1" applyFill="1" applyBorder="1" applyAlignment="1" applyProtection="1">
      <alignment horizontal="center" vertical="center"/>
      <protection hidden="1"/>
    </xf>
    <xf numFmtId="0" fontId="63" fillId="33" borderId="30" xfId="53" applyFill="1" applyBorder="1" applyAlignment="1" applyProtection="1">
      <alignment horizontal="center" vertical="center" wrapText="1"/>
      <protection hidden="1"/>
    </xf>
    <xf numFmtId="49" fontId="7" fillId="36" borderId="25" xfId="57" applyNumberFormat="1" applyFont="1" applyFill="1" applyBorder="1" applyAlignment="1" applyProtection="1">
      <alignment horizontal="left" vertical="top" wrapText="1"/>
      <protection hidden="1"/>
    </xf>
    <xf numFmtId="14" fontId="7" fillId="36" borderId="25" xfId="57" applyNumberFormat="1" applyFont="1" applyFill="1" applyBorder="1" applyAlignment="1" applyProtection="1">
      <alignment horizontal="left" vertical="top" wrapText="1"/>
      <protection hidden="1"/>
    </xf>
    <xf numFmtId="14" fontId="7" fillId="36" borderId="10" xfId="57" applyNumberFormat="1" applyFont="1" applyFill="1" applyBorder="1" applyAlignment="1" applyProtection="1">
      <alignment horizontal="left" vertical="top" wrapText="1"/>
      <protection hidden="1"/>
    </xf>
    <xf numFmtId="0" fontId="8" fillId="33" borderId="30" xfId="57" applyFont="1" applyFill="1" applyBorder="1" applyAlignment="1" applyProtection="1">
      <alignment horizontal="center" vertical="center" wrapText="1"/>
      <protection hidden="1"/>
    </xf>
    <xf numFmtId="0" fontId="63" fillId="33" borderId="30" xfId="53" applyFill="1" applyBorder="1" applyAlignment="1" applyProtection="1">
      <alignment horizontal="center" vertical="center"/>
      <protection hidden="1"/>
    </xf>
    <xf numFmtId="0" fontId="63" fillId="33" borderId="47" xfId="53" applyFill="1" applyBorder="1" applyAlignment="1" applyProtection="1">
      <alignment horizontal="center" vertical="center"/>
      <protection hidden="1"/>
    </xf>
    <xf numFmtId="0" fontId="63" fillId="33" borderId="37" xfId="53" applyFill="1" applyBorder="1" applyAlignment="1" applyProtection="1">
      <alignment horizontal="center" vertical="center"/>
      <protection hidden="1"/>
    </xf>
    <xf numFmtId="0" fontId="63" fillId="33" borderId="48" xfId="53" applyFill="1" applyBorder="1" applyAlignment="1" applyProtection="1">
      <alignment horizontal="center" vertical="center"/>
      <protection hidden="1"/>
    </xf>
    <xf numFmtId="0" fontId="8" fillId="33" borderId="47" xfId="57" applyFont="1" applyFill="1" applyBorder="1" applyAlignment="1" applyProtection="1">
      <alignment horizontal="center" vertical="center"/>
      <protection hidden="1"/>
    </xf>
    <xf numFmtId="0" fontId="8" fillId="33" borderId="37" xfId="57" applyFont="1" applyFill="1" applyBorder="1" applyAlignment="1" applyProtection="1">
      <alignment horizontal="center" vertical="center"/>
      <protection hidden="1"/>
    </xf>
    <xf numFmtId="0" fontId="8" fillId="33" borderId="48" xfId="57" applyFont="1" applyFill="1" applyBorder="1" applyAlignment="1" applyProtection="1">
      <alignment horizontal="center" vertical="center"/>
      <protection hidden="1"/>
    </xf>
    <xf numFmtId="0" fontId="8" fillId="33" borderId="30" xfId="57" applyFont="1" applyFill="1" applyBorder="1" applyAlignment="1" applyProtection="1">
      <alignment horizontal="center" vertical="center"/>
      <protection hidden="1"/>
    </xf>
    <xf numFmtId="0" fontId="8" fillId="37" borderId="30" xfId="57" applyFont="1" applyFill="1" applyBorder="1" applyAlignment="1" applyProtection="1">
      <alignment horizontal="center" vertical="center" textRotation="90" wrapText="1"/>
      <protection hidden="1"/>
    </xf>
    <xf numFmtId="0" fontId="8" fillId="19" borderId="47" xfId="57" applyFont="1" applyFill="1" applyBorder="1" applyAlignment="1" applyProtection="1">
      <alignment horizontal="center" vertical="center" textRotation="90"/>
      <protection hidden="1"/>
    </xf>
    <xf numFmtId="0" fontId="8" fillId="19" borderId="37" xfId="57" applyFont="1" applyFill="1" applyBorder="1" applyAlignment="1" applyProtection="1">
      <alignment horizontal="center" vertical="center" textRotation="90"/>
      <protection hidden="1"/>
    </xf>
    <xf numFmtId="0" fontId="8" fillId="19" borderId="48" xfId="57" applyFont="1" applyFill="1" applyBorder="1" applyAlignment="1" applyProtection="1">
      <alignment horizontal="center" vertical="center" textRotation="90"/>
      <protection hidden="1"/>
    </xf>
    <xf numFmtId="0" fontId="6" fillId="19" borderId="43" xfId="57" applyFont="1" applyFill="1" applyBorder="1" applyAlignment="1" applyProtection="1">
      <alignment horizontal="center" vertical="center"/>
      <protection hidden="1"/>
    </xf>
    <xf numFmtId="0" fontId="6" fillId="19" borderId="44" xfId="57" applyFont="1" applyFill="1" applyBorder="1" applyAlignment="1" applyProtection="1">
      <alignment horizontal="center" vertical="center"/>
      <protection hidden="1"/>
    </xf>
    <xf numFmtId="0" fontId="6" fillId="19" borderId="45" xfId="57" applyFont="1" applyFill="1" applyBorder="1" applyAlignment="1" applyProtection="1">
      <alignment horizontal="center" vertical="center"/>
      <protection hidden="1"/>
    </xf>
    <xf numFmtId="0" fontId="6" fillId="19" borderId="26" xfId="57" applyFont="1" applyFill="1" applyBorder="1" applyAlignment="1" applyProtection="1">
      <alignment horizontal="center" vertical="center"/>
      <protection hidden="1"/>
    </xf>
    <xf numFmtId="49" fontId="7" fillId="33" borderId="50" xfId="57" applyNumberFormat="1" applyFont="1" applyFill="1" applyBorder="1" applyAlignment="1" applyProtection="1">
      <alignment horizontal="center" vertical="center"/>
      <protection hidden="1"/>
    </xf>
    <xf numFmtId="0" fontId="7" fillId="33" borderId="58" xfId="57" applyFont="1" applyFill="1" applyBorder="1" applyAlignment="1" applyProtection="1">
      <alignment horizontal="center" vertical="center"/>
      <protection hidden="1"/>
    </xf>
    <xf numFmtId="0" fontId="7" fillId="33" borderId="31" xfId="57" applyFont="1" applyFill="1" applyBorder="1" applyAlignment="1" applyProtection="1">
      <alignment horizontal="center" vertical="center"/>
      <protection hidden="1"/>
    </xf>
    <xf numFmtId="0" fontId="8" fillId="19" borderId="30" xfId="57" applyFont="1" applyFill="1" applyBorder="1" applyAlignment="1" applyProtection="1">
      <alignment horizontal="center" vertical="center" textRotation="90" wrapText="1"/>
      <protection hidden="1"/>
    </xf>
    <xf numFmtId="0" fontId="8" fillId="19" borderId="30" xfId="57" applyFont="1" applyFill="1" applyBorder="1" applyAlignment="1" applyProtection="1">
      <alignment horizontal="center" vertical="center" textRotation="90"/>
      <protection hidden="1"/>
    </xf>
    <xf numFmtId="0" fontId="8" fillId="37" borderId="50" xfId="57" applyFont="1" applyFill="1" applyBorder="1" applyAlignment="1" applyProtection="1">
      <alignment horizontal="center" vertical="center" textRotation="90" wrapText="1"/>
      <protection hidden="1"/>
    </xf>
    <xf numFmtId="0" fontId="8" fillId="37" borderId="58" xfId="57" applyFont="1" applyFill="1" applyBorder="1" applyAlignment="1" applyProtection="1">
      <alignment horizontal="center" vertical="center" textRotation="90" wrapText="1"/>
      <protection hidden="1"/>
    </xf>
    <xf numFmtId="0" fontId="8" fillId="37" borderId="31" xfId="57" applyFont="1" applyFill="1" applyBorder="1" applyAlignment="1" applyProtection="1">
      <alignment horizontal="center" vertical="center" textRotation="90" wrapText="1"/>
      <protection hidden="1"/>
    </xf>
    <xf numFmtId="49" fontId="7" fillId="33" borderId="58" xfId="57" applyNumberFormat="1" applyFont="1" applyFill="1" applyBorder="1" applyAlignment="1" applyProtection="1">
      <alignment horizontal="center" vertical="center"/>
      <protection hidden="1"/>
    </xf>
    <xf numFmtId="49" fontId="7" fillId="33" borderId="31" xfId="57" applyNumberFormat="1" applyFont="1" applyFill="1" applyBorder="1" applyAlignment="1" applyProtection="1">
      <alignment horizontal="center" vertical="center"/>
      <protection hidden="1"/>
    </xf>
    <xf numFmtId="0" fontId="6" fillId="37" borderId="46" xfId="57" applyFont="1" applyFill="1" applyBorder="1" applyAlignment="1" applyProtection="1">
      <alignment horizontal="center" vertical="center"/>
      <protection hidden="1"/>
    </xf>
    <xf numFmtId="0" fontId="6" fillId="37" borderId="29" xfId="57" applyFont="1" applyFill="1" applyBorder="1" applyAlignment="1" applyProtection="1">
      <alignment horizontal="center" vertical="center"/>
      <protection hidden="1"/>
    </xf>
    <xf numFmtId="0" fontId="5" fillId="0" borderId="59" xfId="57" applyBorder="1" applyAlignment="1" applyProtection="1">
      <alignment horizontal="center"/>
      <protection hidden="1"/>
    </xf>
    <xf numFmtId="0" fontId="5" fillId="0" borderId="60" xfId="57" applyBorder="1" applyAlignment="1" applyProtection="1">
      <alignment horizontal="center"/>
      <protection hidden="1"/>
    </xf>
    <xf numFmtId="0" fontId="5" fillId="0" borderId="15" xfId="57" applyBorder="1" applyAlignment="1" applyProtection="1">
      <alignment horizontal="center"/>
      <protection hidden="1"/>
    </xf>
    <xf numFmtId="0" fontId="6" fillId="37" borderId="69" xfId="57" applyFont="1" applyFill="1" applyBorder="1" applyAlignment="1" applyProtection="1">
      <alignment horizontal="center" vertical="center"/>
      <protection hidden="1"/>
    </xf>
    <xf numFmtId="0" fontId="8" fillId="37" borderId="30" xfId="57" applyFont="1" applyFill="1" applyBorder="1" applyAlignment="1" applyProtection="1">
      <alignment horizontal="center" vertical="center" textRotation="90"/>
      <protection hidden="1"/>
    </xf>
    <xf numFmtId="14" fontId="7" fillId="36" borderId="0" xfId="57" applyNumberFormat="1" applyFont="1" applyFill="1" applyBorder="1" applyAlignment="1" applyProtection="1">
      <alignment vertical="top" wrapText="1"/>
      <protection locked="0"/>
    </xf>
    <xf numFmtId="14" fontId="7" fillId="36" borderId="0" xfId="57" applyNumberFormat="1" applyFont="1" applyFill="1" applyBorder="1" applyAlignment="1" applyProtection="1">
      <alignment vertical="top"/>
      <protection locked="0"/>
    </xf>
    <xf numFmtId="14" fontId="7" fillId="36" borderId="24" xfId="57" applyNumberFormat="1" applyFont="1" applyFill="1" applyBorder="1" applyAlignment="1" applyProtection="1">
      <alignment vertical="top"/>
      <protection locked="0"/>
    </xf>
    <xf numFmtId="0" fontId="6" fillId="8" borderId="43" xfId="57" applyFont="1" applyFill="1" applyBorder="1" applyAlignment="1" applyProtection="1">
      <alignment horizontal="right" vertical="center" wrapText="1" indent="1"/>
      <protection hidden="1"/>
    </xf>
    <xf numFmtId="0" fontId="6" fillId="8" borderId="44" xfId="57" applyFont="1" applyFill="1" applyBorder="1" applyAlignment="1" applyProtection="1">
      <alignment horizontal="right" vertical="center" wrapText="1" indent="1"/>
      <protection hidden="1"/>
    </xf>
    <xf numFmtId="0" fontId="6" fillId="8" borderId="70" xfId="57" applyFont="1" applyFill="1" applyBorder="1" applyAlignment="1" applyProtection="1">
      <alignment horizontal="right" vertical="center" wrapText="1" indent="1"/>
      <protection hidden="1"/>
    </xf>
    <xf numFmtId="0" fontId="13" fillId="2" borderId="47" xfId="57" applyFont="1" applyFill="1" applyBorder="1" applyAlignment="1" applyProtection="1">
      <alignment horizontal="right" vertical="center" wrapText="1"/>
      <protection hidden="1"/>
    </xf>
    <xf numFmtId="0" fontId="7" fillId="2" borderId="37" xfId="57" applyFont="1" applyFill="1" applyBorder="1" applyAlignment="1" applyProtection="1">
      <alignment horizontal="right" vertical="center" wrapText="1"/>
      <protection hidden="1"/>
    </xf>
    <xf numFmtId="0" fontId="7" fillId="2" borderId="66" xfId="57" applyFont="1" applyFill="1" applyBorder="1" applyAlignment="1" applyProtection="1">
      <alignment horizontal="right" vertical="center" wrapText="1"/>
      <protection hidden="1"/>
    </xf>
    <xf numFmtId="14" fontId="7" fillId="36" borderId="0" xfId="57" applyNumberFormat="1" applyFont="1" applyFill="1" applyBorder="1" applyAlignment="1" applyProtection="1">
      <alignment horizontal="left" vertical="top" wrapText="1"/>
      <protection hidden="1"/>
    </xf>
    <xf numFmtId="14" fontId="7" fillId="36" borderId="24" xfId="57" applyNumberFormat="1" applyFont="1" applyFill="1" applyBorder="1" applyAlignment="1" applyProtection="1">
      <alignment horizontal="left" vertical="top" wrapText="1"/>
      <protection hidden="1"/>
    </xf>
    <xf numFmtId="0" fontId="6" fillId="37" borderId="26" xfId="57" applyFont="1" applyFill="1" applyBorder="1" applyAlignment="1" applyProtection="1">
      <alignment horizontal="center" vertical="center"/>
      <protection hidden="1"/>
    </xf>
    <xf numFmtId="49" fontId="7" fillId="0" borderId="50" xfId="57" applyNumberFormat="1" applyFont="1" applyBorder="1" applyAlignment="1" applyProtection="1">
      <alignment horizontal="center" vertical="center"/>
      <protection hidden="1"/>
    </xf>
    <xf numFmtId="49" fontId="7" fillId="0" borderId="58" xfId="57" applyNumberFormat="1" applyFont="1" applyBorder="1" applyAlignment="1" applyProtection="1">
      <alignment horizontal="center" vertical="center"/>
      <protection hidden="1"/>
    </xf>
    <xf numFmtId="49" fontId="7" fillId="0" borderId="31" xfId="57" applyNumberFormat="1" applyFont="1" applyBorder="1" applyAlignment="1" applyProtection="1">
      <alignment horizontal="center" vertical="center"/>
      <protection hidden="1"/>
    </xf>
    <xf numFmtId="0" fontId="6" fillId="18" borderId="26" xfId="57" applyFont="1" applyFill="1" applyBorder="1" applyAlignment="1" applyProtection="1">
      <alignment horizontal="center" vertical="center"/>
      <protection hidden="1"/>
    </xf>
    <xf numFmtId="0" fontId="8" fillId="18" borderId="30" xfId="57" applyFont="1" applyFill="1" applyBorder="1" applyAlignment="1" applyProtection="1">
      <alignment horizontal="center" vertical="center" textRotation="90" wrapText="1"/>
      <protection hidden="1"/>
    </xf>
    <xf numFmtId="0" fontId="6" fillId="38" borderId="59" xfId="57" applyFont="1" applyFill="1" applyBorder="1" applyAlignment="1" applyProtection="1">
      <alignment horizontal="center" vertical="center"/>
      <protection hidden="1"/>
    </xf>
    <xf numFmtId="0" fontId="18" fillId="38" borderId="60" xfId="57" applyFont="1" applyFill="1" applyBorder="1" applyAlignment="1" applyProtection="1">
      <alignment horizontal="center" vertical="center"/>
      <protection hidden="1"/>
    </xf>
    <xf numFmtId="0" fontId="18" fillId="38" borderId="15" xfId="57" applyFont="1" applyFill="1" applyBorder="1" applyAlignment="1" applyProtection="1">
      <alignment horizontal="center" vertical="center"/>
      <protection hidden="1"/>
    </xf>
    <xf numFmtId="49" fontId="7" fillId="0" borderId="46" xfId="57" applyNumberFormat="1" applyFont="1" applyBorder="1" applyAlignment="1" applyProtection="1">
      <alignment horizontal="center" vertical="center"/>
      <protection hidden="1"/>
    </xf>
    <xf numFmtId="0" fontId="7" fillId="0" borderId="69" xfId="57" applyFont="1" applyBorder="1" applyAlignment="1" applyProtection="1">
      <alignment horizontal="center" vertical="center"/>
      <protection hidden="1"/>
    </xf>
    <xf numFmtId="0" fontId="7" fillId="0" borderId="29" xfId="57" applyFont="1" applyBorder="1" applyAlignment="1" applyProtection="1">
      <alignment horizontal="center" vertical="center"/>
      <protection hidden="1"/>
    </xf>
    <xf numFmtId="0" fontId="88" fillId="0" borderId="0" xfId="0" applyFont="1" applyAlignment="1" applyProtection="1">
      <alignment horizontal="center" vertical="top"/>
      <protection hidden="1"/>
    </xf>
    <xf numFmtId="0" fontId="76" fillId="0" borderId="0" xfId="0" applyFont="1" applyBorder="1" applyAlignment="1" applyProtection="1">
      <alignment horizontal="left" vertical="center" wrapText="1"/>
      <protection hidden="1"/>
    </xf>
    <xf numFmtId="0" fontId="63" fillId="0" borderId="17" xfId="53" applyFill="1" applyBorder="1" applyAlignment="1" applyProtection="1">
      <alignment horizontal="center" vertical="center" wrapText="1"/>
      <protection hidden="1"/>
    </xf>
    <xf numFmtId="0" fontId="63" fillId="0" borderId="71" xfId="53" applyFill="1" applyBorder="1" applyAlignment="1" applyProtection="1">
      <alignment horizontal="center" vertical="center" wrapText="1"/>
      <protection hidden="1"/>
    </xf>
    <xf numFmtId="0" fontId="63" fillId="0" borderId="16" xfId="53" applyFill="1" applyBorder="1" applyAlignment="1" applyProtection="1">
      <alignment horizontal="center" vertical="center" wrapText="1"/>
      <protection hidden="1"/>
    </xf>
    <xf numFmtId="0" fontId="83" fillId="0" borderId="17" xfId="0" applyFont="1" applyFill="1" applyBorder="1" applyAlignment="1" applyProtection="1">
      <alignment horizontal="center" vertical="center" wrapText="1"/>
      <protection hidden="1"/>
    </xf>
    <xf numFmtId="0" fontId="83" fillId="0" borderId="71" xfId="0" applyFont="1" applyFill="1" applyBorder="1" applyAlignment="1" applyProtection="1">
      <alignment horizontal="center" vertical="center" wrapText="1"/>
      <protection hidden="1"/>
    </xf>
    <xf numFmtId="0" fontId="83" fillId="0" borderId="16" xfId="0" applyFont="1" applyFill="1" applyBorder="1" applyAlignment="1" applyProtection="1">
      <alignment horizontal="center" vertical="center" wrapText="1"/>
      <protection hidden="1"/>
    </xf>
    <xf numFmtId="0" fontId="63" fillId="33" borderId="17" xfId="53" applyFill="1" applyBorder="1" applyAlignment="1" applyProtection="1">
      <alignment horizontal="center" vertical="center" wrapText="1"/>
      <protection hidden="1"/>
    </xf>
    <xf numFmtId="0" fontId="63" fillId="33" borderId="71" xfId="53" applyFill="1" applyBorder="1" applyAlignment="1" applyProtection="1">
      <alignment horizontal="center" vertical="center" wrapText="1"/>
      <protection hidden="1"/>
    </xf>
    <xf numFmtId="0" fontId="63" fillId="33" borderId="16" xfId="53" applyFill="1" applyBorder="1" applyAlignment="1" applyProtection="1">
      <alignment horizontal="center" vertical="center" wrapText="1"/>
      <protection hidden="1"/>
    </xf>
    <xf numFmtId="0" fontId="83" fillId="33" borderId="17" xfId="0" applyFont="1" applyFill="1" applyBorder="1" applyAlignment="1" applyProtection="1">
      <alignment horizontal="center" vertical="center" wrapText="1"/>
      <protection hidden="1"/>
    </xf>
    <xf numFmtId="0" fontId="83" fillId="33" borderId="71" xfId="0" applyFont="1" applyFill="1" applyBorder="1" applyAlignment="1" applyProtection="1">
      <alignment horizontal="center" vertical="center" wrapText="1"/>
      <protection hidden="1"/>
    </xf>
    <xf numFmtId="0" fontId="83" fillId="33" borderId="16" xfId="0" applyFont="1" applyFill="1" applyBorder="1" applyAlignment="1" applyProtection="1">
      <alignment horizontal="center" vertical="center" wrapText="1"/>
      <protection hidden="1"/>
    </xf>
    <xf numFmtId="0" fontId="74" fillId="0" borderId="64" xfId="0" applyFont="1" applyBorder="1" applyAlignment="1" applyProtection="1">
      <alignment vertical="center" wrapText="1"/>
      <protection hidden="1"/>
    </xf>
    <xf numFmtId="0" fontId="74" fillId="0" borderId="57" xfId="0" applyFont="1" applyBorder="1" applyAlignment="1" applyProtection="1">
      <alignment vertical="center" wrapText="1"/>
      <protection hidden="1"/>
    </xf>
    <xf numFmtId="0" fontId="74" fillId="0" borderId="65" xfId="0" applyFont="1" applyBorder="1" applyAlignment="1" applyProtection="1">
      <alignment vertical="center" wrapText="1"/>
      <protection hidden="1"/>
    </xf>
    <xf numFmtId="0" fontId="79" fillId="0" borderId="25" xfId="0" applyFont="1" applyBorder="1" applyAlignment="1" applyProtection="1">
      <alignment vertical="center" wrapText="1"/>
      <protection hidden="1"/>
    </xf>
    <xf numFmtId="0" fontId="79" fillId="0" borderId="10" xfId="0" applyFont="1" applyBorder="1" applyAlignment="1" applyProtection="1">
      <alignment vertical="center" wrapText="1"/>
      <protection hidden="1"/>
    </xf>
    <xf numFmtId="0" fontId="73" fillId="0" borderId="0" xfId="0" applyFont="1" applyAlignment="1" applyProtection="1">
      <alignment horizontal="center" vertical="top"/>
      <protection locked="0"/>
    </xf>
    <xf numFmtId="0" fontId="73" fillId="19" borderId="14" xfId="0" applyFont="1" applyFill="1" applyBorder="1" applyAlignment="1" applyProtection="1">
      <alignment horizontal="center" vertical="center" textRotation="90" wrapText="1"/>
      <protection hidden="1"/>
    </xf>
    <xf numFmtId="0" fontId="73" fillId="39" borderId="14" xfId="0" applyFont="1" applyFill="1" applyBorder="1" applyAlignment="1" applyProtection="1">
      <alignment horizontal="center" vertical="center" textRotation="90" wrapText="1"/>
      <protection hidden="1"/>
    </xf>
    <xf numFmtId="0" fontId="73" fillId="18" borderId="14" xfId="0" applyFont="1" applyFill="1" applyBorder="1" applyAlignment="1" applyProtection="1">
      <alignment horizontal="center" vertical="center" textRotation="90" wrapText="1"/>
      <protection hidden="1"/>
    </xf>
    <xf numFmtId="0" fontId="74" fillId="0" borderId="64" xfId="0" applyFont="1" applyBorder="1" applyAlignment="1" applyProtection="1">
      <alignment vertical="center"/>
      <protection hidden="1"/>
    </xf>
    <xf numFmtId="0" fontId="74" fillId="0" borderId="57" xfId="0" applyFont="1" applyBorder="1" applyAlignment="1" applyProtection="1">
      <alignment vertical="center"/>
      <protection hidden="1"/>
    </xf>
    <xf numFmtId="0" fontId="74" fillId="0" borderId="65" xfId="0" applyFont="1" applyBorder="1" applyAlignment="1" applyProtection="1">
      <alignment vertical="center"/>
      <protection hidden="1"/>
    </xf>
    <xf numFmtId="0" fontId="79" fillId="0" borderId="0" xfId="0" applyFont="1" applyBorder="1" applyAlignment="1" applyProtection="1">
      <alignment vertical="center" wrapText="1"/>
      <protection hidden="1"/>
    </xf>
    <xf numFmtId="0" fontId="79" fillId="0" borderId="24" xfId="0" applyFont="1" applyBorder="1" applyAlignment="1" applyProtection="1">
      <alignmen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www.techlink.be/fr/a-propos-de-techlink/organisation" TargetMode="External" /><Relationship Id="rId3" Type="http://schemas.openxmlformats.org/officeDocument/2006/relationships/hyperlink" Target="https://www.techlink.be/fr/a-propos-de-techlink/organisation" TargetMode="External" /><Relationship Id="rId4" Type="http://schemas.openxmlformats.org/officeDocument/2006/relationships/image" Target="../media/image4.png" /><Relationship Id="rId5" Type="http://schemas.openxmlformats.org/officeDocument/2006/relationships/hyperlink" Target="https://www.wolterskluwer.com/fr-be" TargetMode="External" /><Relationship Id="rId6" Type="http://schemas.openxmlformats.org/officeDocument/2006/relationships/hyperlink" Target="https://www.wolterskluwer.com/fr-be" TargetMode="External" /><Relationship Id="rId7" Type="http://schemas.openxmlformats.org/officeDocument/2006/relationships/image" Target="../media/image5.png" /><Relationship Id="rId8" Type="http://schemas.openxmlformats.org/officeDocument/2006/relationships/hyperlink" Target="https://sentral.kluwer.be/BeforeLogin.aspx" TargetMode="External" /><Relationship Id="rId9" Type="http://schemas.openxmlformats.org/officeDocument/2006/relationships/hyperlink" Target="https://sentral.kluwer.be/BeforeLogin.aspx" TargetMode="External" /><Relationship Id="rId10" Type="http://schemas.openxmlformats.org/officeDocument/2006/relationships/image" Target="../media/image6.png" /><Relationship Id="rId1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www.techlink.be/fr/a-propos-de-techlink/organisation" TargetMode="External" /><Relationship Id="rId3" Type="http://schemas.openxmlformats.org/officeDocument/2006/relationships/hyperlink" Target="https://www.techlink.be/fr/a-propos-de-techlink/organisation" TargetMode="External" /><Relationship Id="rId4" Type="http://schemas.openxmlformats.org/officeDocument/2006/relationships/image" Target="../media/image4.png" /><Relationship Id="rId5" Type="http://schemas.openxmlformats.org/officeDocument/2006/relationships/hyperlink" Target="https://www.wolterskluwer.com/fr-be" TargetMode="External" /><Relationship Id="rId6" Type="http://schemas.openxmlformats.org/officeDocument/2006/relationships/hyperlink" Target="https://www.wolterskluwer.com/fr-be" TargetMode="External" /><Relationship Id="rId7" Type="http://schemas.openxmlformats.org/officeDocument/2006/relationships/image" Target="../media/image5.png" /><Relationship Id="rId8" Type="http://schemas.openxmlformats.org/officeDocument/2006/relationships/hyperlink" Target="https://sentral.kluwer.be/BeforeLogin.aspx" TargetMode="External" /><Relationship Id="rId9" Type="http://schemas.openxmlformats.org/officeDocument/2006/relationships/hyperlink" Target="https://sentral.kluwer.be/BeforeLogin.aspx"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jpeg"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0</xdr:row>
      <xdr:rowOff>123825</xdr:rowOff>
    </xdr:from>
    <xdr:to>
      <xdr:col>11</xdr:col>
      <xdr:colOff>0</xdr:colOff>
      <xdr:row>3</xdr:row>
      <xdr:rowOff>180975</xdr:rowOff>
    </xdr:to>
    <xdr:pic>
      <xdr:nvPicPr>
        <xdr:cNvPr id="1" name="Picture 2">
          <a:hlinkClick r:id="rId3"/>
        </xdr:cNvPr>
        <xdr:cNvPicPr preferRelativeResize="1">
          <a:picLocks noChangeAspect="1"/>
        </xdr:cNvPicPr>
      </xdr:nvPicPr>
      <xdr:blipFill>
        <a:blip r:embed="rId1"/>
        <a:srcRect r="38214"/>
        <a:stretch>
          <a:fillRect/>
        </a:stretch>
      </xdr:blipFill>
      <xdr:spPr>
        <a:xfrm>
          <a:off x="7172325" y="123825"/>
          <a:ext cx="1990725" cy="628650"/>
        </a:xfrm>
        <a:prstGeom prst="rect">
          <a:avLst/>
        </a:prstGeom>
        <a:noFill/>
        <a:ln w="9525" cmpd="sng">
          <a:noFill/>
        </a:ln>
      </xdr:spPr>
    </xdr:pic>
    <xdr:clientData/>
  </xdr:twoCellAnchor>
  <xdr:twoCellAnchor editAs="oneCell">
    <xdr:from>
      <xdr:col>0</xdr:col>
      <xdr:colOff>600075</xdr:colOff>
      <xdr:row>0</xdr:row>
      <xdr:rowOff>190500</xdr:rowOff>
    </xdr:from>
    <xdr:to>
      <xdr:col>3</xdr:col>
      <xdr:colOff>0</xdr:colOff>
      <xdr:row>3</xdr:row>
      <xdr:rowOff>142875</xdr:rowOff>
    </xdr:to>
    <xdr:pic>
      <xdr:nvPicPr>
        <xdr:cNvPr id="2" name="Picture 3">
          <a:hlinkClick r:id="rId6"/>
        </xdr:cNvPr>
        <xdr:cNvPicPr preferRelativeResize="1">
          <a:picLocks noChangeAspect="1"/>
        </xdr:cNvPicPr>
      </xdr:nvPicPr>
      <xdr:blipFill>
        <a:blip r:embed="rId4"/>
        <a:srcRect r="41697" b="-6239"/>
        <a:stretch>
          <a:fillRect/>
        </a:stretch>
      </xdr:blipFill>
      <xdr:spPr>
        <a:xfrm>
          <a:off x="600075" y="190500"/>
          <a:ext cx="1228725" cy="381000"/>
        </a:xfrm>
        <a:prstGeom prst="rect">
          <a:avLst/>
        </a:prstGeom>
        <a:noFill/>
        <a:ln w="9525" cmpd="sng">
          <a:noFill/>
        </a:ln>
      </xdr:spPr>
    </xdr:pic>
    <xdr:clientData/>
  </xdr:twoCellAnchor>
  <xdr:twoCellAnchor editAs="oneCell">
    <xdr:from>
      <xdr:col>3</xdr:col>
      <xdr:colOff>2295525</xdr:colOff>
      <xdr:row>0</xdr:row>
      <xdr:rowOff>28575</xdr:rowOff>
    </xdr:from>
    <xdr:to>
      <xdr:col>5</xdr:col>
      <xdr:colOff>0</xdr:colOff>
      <xdr:row>2</xdr:row>
      <xdr:rowOff>161925</xdr:rowOff>
    </xdr:to>
    <xdr:pic>
      <xdr:nvPicPr>
        <xdr:cNvPr id="3" name="Picture 2">
          <a:hlinkClick r:id="rId9"/>
        </xdr:cNvPr>
        <xdr:cNvPicPr preferRelativeResize="1">
          <a:picLocks noChangeAspect="1"/>
        </xdr:cNvPicPr>
      </xdr:nvPicPr>
      <xdr:blipFill>
        <a:blip r:embed="rId7"/>
        <a:stretch>
          <a:fillRect/>
        </a:stretch>
      </xdr:blipFill>
      <xdr:spPr>
        <a:xfrm>
          <a:off x="4124325" y="28575"/>
          <a:ext cx="609600" cy="514350"/>
        </a:xfrm>
        <a:prstGeom prst="rect">
          <a:avLst/>
        </a:prstGeom>
        <a:noFill/>
        <a:ln w="9525" cmpd="sng">
          <a:noFill/>
        </a:ln>
      </xdr:spPr>
    </xdr:pic>
    <xdr:clientData/>
  </xdr:twoCellAnchor>
  <xdr:twoCellAnchor editAs="oneCell">
    <xdr:from>
      <xdr:col>0</xdr:col>
      <xdr:colOff>609600</xdr:colOff>
      <xdr:row>35</xdr:row>
      <xdr:rowOff>190500</xdr:rowOff>
    </xdr:from>
    <xdr:to>
      <xdr:col>10</xdr:col>
      <xdr:colOff>28575</xdr:colOff>
      <xdr:row>45</xdr:row>
      <xdr:rowOff>47625</xdr:rowOff>
    </xdr:to>
    <xdr:pic>
      <xdr:nvPicPr>
        <xdr:cNvPr id="4" name="Picture 2"/>
        <xdr:cNvPicPr preferRelativeResize="1">
          <a:picLocks noChangeAspect="1"/>
        </xdr:cNvPicPr>
      </xdr:nvPicPr>
      <xdr:blipFill>
        <a:blip r:embed="rId10"/>
        <a:stretch>
          <a:fillRect/>
        </a:stretch>
      </xdr:blipFill>
      <xdr:spPr>
        <a:xfrm>
          <a:off x="609600" y="9477375"/>
          <a:ext cx="7200900" cy="1752600"/>
        </a:xfrm>
        <a:prstGeom prst="rect">
          <a:avLst/>
        </a:prstGeom>
        <a:noFill/>
        <a:ln w="9525" cmpd="sng">
          <a:noFill/>
        </a:ln>
      </xdr:spPr>
    </xdr:pic>
    <xdr:clientData/>
  </xdr:twoCellAnchor>
  <xdr:twoCellAnchor editAs="oneCell">
    <xdr:from>
      <xdr:col>1</xdr:col>
      <xdr:colOff>609600</xdr:colOff>
      <xdr:row>30</xdr:row>
      <xdr:rowOff>142875</xdr:rowOff>
    </xdr:from>
    <xdr:to>
      <xdr:col>9</xdr:col>
      <xdr:colOff>0</xdr:colOff>
      <xdr:row>32</xdr:row>
      <xdr:rowOff>180975</xdr:rowOff>
    </xdr:to>
    <xdr:pic>
      <xdr:nvPicPr>
        <xdr:cNvPr id="5" name="Picture 1"/>
        <xdr:cNvPicPr preferRelativeResize="1">
          <a:picLocks noChangeAspect="1"/>
        </xdr:cNvPicPr>
      </xdr:nvPicPr>
      <xdr:blipFill>
        <a:blip r:embed="rId11"/>
        <a:stretch>
          <a:fillRect/>
        </a:stretch>
      </xdr:blipFill>
      <xdr:spPr>
        <a:xfrm>
          <a:off x="1219200" y="8210550"/>
          <a:ext cx="59531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0</xdr:row>
      <xdr:rowOff>123825</xdr:rowOff>
    </xdr:from>
    <xdr:to>
      <xdr:col>11</xdr:col>
      <xdr:colOff>0</xdr:colOff>
      <xdr:row>3</xdr:row>
      <xdr:rowOff>190500</xdr:rowOff>
    </xdr:to>
    <xdr:pic>
      <xdr:nvPicPr>
        <xdr:cNvPr id="1" name="Picture 2">
          <a:hlinkClick r:id="rId3"/>
        </xdr:cNvPr>
        <xdr:cNvPicPr preferRelativeResize="1">
          <a:picLocks noChangeAspect="1"/>
        </xdr:cNvPicPr>
      </xdr:nvPicPr>
      <xdr:blipFill>
        <a:blip r:embed="rId1"/>
        <a:srcRect r="38214"/>
        <a:stretch>
          <a:fillRect/>
        </a:stretch>
      </xdr:blipFill>
      <xdr:spPr>
        <a:xfrm>
          <a:off x="6600825" y="123825"/>
          <a:ext cx="1990725" cy="638175"/>
        </a:xfrm>
        <a:prstGeom prst="rect">
          <a:avLst/>
        </a:prstGeom>
        <a:noFill/>
        <a:ln w="9525" cmpd="sng">
          <a:noFill/>
        </a:ln>
      </xdr:spPr>
    </xdr:pic>
    <xdr:clientData/>
  </xdr:twoCellAnchor>
  <xdr:twoCellAnchor editAs="oneCell">
    <xdr:from>
      <xdr:col>0</xdr:col>
      <xdr:colOff>447675</xdr:colOff>
      <xdr:row>0</xdr:row>
      <xdr:rowOff>190500</xdr:rowOff>
    </xdr:from>
    <xdr:to>
      <xdr:col>3</xdr:col>
      <xdr:colOff>990600</xdr:colOff>
      <xdr:row>3</xdr:row>
      <xdr:rowOff>19050</xdr:rowOff>
    </xdr:to>
    <xdr:pic>
      <xdr:nvPicPr>
        <xdr:cNvPr id="2" name="Picture 3">
          <a:hlinkClick r:id="rId6"/>
        </xdr:cNvPr>
        <xdr:cNvPicPr preferRelativeResize="1">
          <a:picLocks noChangeAspect="1"/>
        </xdr:cNvPicPr>
      </xdr:nvPicPr>
      <xdr:blipFill>
        <a:blip r:embed="rId4"/>
        <a:srcRect r="41697" b="-6239"/>
        <a:stretch>
          <a:fillRect/>
        </a:stretch>
      </xdr:blipFill>
      <xdr:spPr>
        <a:xfrm>
          <a:off x="447675" y="190500"/>
          <a:ext cx="2171700" cy="381000"/>
        </a:xfrm>
        <a:prstGeom prst="rect">
          <a:avLst/>
        </a:prstGeom>
        <a:noFill/>
        <a:ln w="9525" cmpd="sng">
          <a:noFill/>
        </a:ln>
      </xdr:spPr>
    </xdr:pic>
    <xdr:clientData/>
  </xdr:twoCellAnchor>
  <xdr:twoCellAnchor editAs="oneCell">
    <xdr:from>
      <xdr:col>3</xdr:col>
      <xdr:colOff>2228850</xdr:colOff>
      <xdr:row>0</xdr:row>
      <xdr:rowOff>152400</xdr:rowOff>
    </xdr:from>
    <xdr:to>
      <xdr:col>6</xdr:col>
      <xdr:colOff>0</xdr:colOff>
      <xdr:row>3</xdr:row>
      <xdr:rowOff>0</xdr:rowOff>
    </xdr:to>
    <xdr:pic>
      <xdr:nvPicPr>
        <xdr:cNvPr id="3" name="Picture 2">
          <a:hlinkClick r:id="rId9"/>
        </xdr:cNvPr>
        <xdr:cNvPicPr preferRelativeResize="1">
          <a:picLocks noChangeAspect="1"/>
        </xdr:cNvPicPr>
      </xdr:nvPicPr>
      <xdr:blipFill>
        <a:blip r:embed="rId7"/>
        <a:stretch>
          <a:fillRect/>
        </a:stretch>
      </xdr:blipFill>
      <xdr:spPr>
        <a:xfrm>
          <a:off x="3857625" y="152400"/>
          <a:ext cx="9144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olterskluwer.com/fr-be/solutions/sentral?utm_medium=referral&amp;utm_source=homepage&amp;utm_campaign=hse_befr_21-3209-1_psh_sentral-voorlogin&amp;utm_content=ban_testez-gratuitemen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136" TargetMode="External" /><Relationship Id="rId19" Type="http://schemas.openxmlformats.org/officeDocument/2006/relationships/hyperlink" Target="https://sentral.kluwer.be/secure/documentview.aspx?trackuser=1&amp;id=lf215495&amp;anchor=lf215495-136" TargetMode="External" /><Relationship Id="rId20" Type="http://schemas.openxmlformats.org/officeDocument/2006/relationships/hyperlink" Target="https://sentral.kluwer.be/secure/documentview.aspx?trackuser=1&amp;id=lf215495&amp;anchor=lf215495-136" TargetMode="External" /><Relationship Id="rId21" Type="http://schemas.openxmlformats.org/officeDocument/2006/relationships/hyperlink" Target="https://sentral.kluwer.be/secure/documentview.aspx?trackuser=1&amp;id=lf215495&amp;anchor=lf215495-217" TargetMode="External" /><Relationship Id="rId22" Type="http://schemas.openxmlformats.org/officeDocument/2006/relationships/hyperlink" Target="https://sentral.kluwer.be/secure/documentview.aspx?trackuser=1&amp;id=lf215495&amp;anchor=lf215495-217" TargetMode="External" /><Relationship Id="rId23" Type="http://schemas.openxmlformats.org/officeDocument/2006/relationships/hyperlink" Target="https://sentral.kluwer.be/secure/documentview.aspx?trackuser=1&amp;id=lf215495&amp;anchor=lf215495-217" TargetMode="External" /><Relationship Id="rId24" Type="http://schemas.openxmlformats.org/officeDocument/2006/relationships/hyperlink" Target="https://sentral.kluwer.be/secure/documentview.aspx?trackuser=1&amp;id=lf215495&amp;anchor=lf215495-216" TargetMode="External" /><Relationship Id="rId25" Type="http://schemas.openxmlformats.org/officeDocument/2006/relationships/hyperlink" Target="https://sentral.kluwer.be/secure/documentview.aspx?trackuser=1&amp;id=lf215495&amp;anchor=lf215495-216" TargetMode="External" /><Relationship Id="rId26" Type="http://schemas.openxmlformats.org/officeDocument/2006/relationships/hyperlink" Target="https://sentral.kluwer.be/secure/documentview.aspx?trackuser=1&amp;id=lf215495&amp;anchor=lf215495-215" TargetMode="External" /><Relationship Id="rId27" Type="http://schemas.openxmlformats.org/officeDocument/2006/relationships/hyperlink" Target="https://sentral.kluwer.be/secure/documentview.aspx?trackuser=1&amp;id=lf215495&amp;anchor=lf215495-215" TargetMode="External" /><Relationship Id="rId28" Type="http://schemas.openxmlformats.org/officeDocument/2006/relationships/hyperlink" Target="https://sentral.kluwer.be/secure/documentview.aspx?trackuser=1&amp;id=lf215495&amp;anchor=lf215495-214" TargetMode="External" /><Relationship Id="rId29" Type="http://schemas.openxmlformats.org/officeDocument/2006/relationships/hyperlink" Target="https://sentral.kluwer.be/secure/documentview.aspx?trackuser=1&amp;id=lf215495&amp;anchor=lf215495-214" TargetMode="External" /><Relationship Id="rId30" Type="http://schemas.openxmlformats.org/officeDocument/2006/relationships/hyperlink" Target="https://sentral.kluwer.be/secure/documentview.aspx?trackuser=1&amp;id=lf215495&amp;anchor=lf215495-213" TargetMode="External" /><Relationship Id="rId31" Type="http://schemas.openxmlformats.org/officeDocument/2006/relationships/hyperlink" Target="https://sentral.kluwer.be/secure/documentview.aspx?trackuser=1&amp;id=lf215495&amp;anchor=lf215495-212" TargetMode="External" /><Relationship Id="rId32" Type="http://schemas.openxmlformats.org/officeDocument/2006/relationships/hyperlink" Target="https://sentral.kluwer.be/secure/documentview.aspx?trackuser=1&amp;id=lf215495&amp;anchor=lf215495-211" TargetMode="External" /><Relationship Id="rId33" Type="http://schemas.openxmlformats.org/officeDocument/2006/relationships/hyperlink" Target="https://sentral.kluwer.be/secure/documentview.aspx?trackuser=1&amp;id=lf215495&amp;anchor=lf215495-210" TargetMode="External" /><Relationship Id="rId34" Type="http://schemas.openxmlformats.org/officeDocument/2006/relationships/hyperlink" Target="https://sentral.kluwer.be/secure/documentview.aspx?trackuser=1&amp;id=lf215495&amp;anchor=lf215495-209" TargetMode="External" /><Relationship Id="rId35" Type="http://schemas.openxmlformats.org/officeDocument/2006/relationships/hyperlink" Target="https://sentral.kluwer.be/secure/documentview.aspx?trackuser=1&amp;id=lf215495&amp;anchor=lf215495-251" TargetMode="External" /><Relationship Id="rId36" Type="http://schemas.openxmlformats.org/officeDocument/2006/relationships/hyperlink" Target="https://sentral.kluwer.be/secure/documentview.aspx?trackuser=1&amp;id=lf215495&amp;anchor=lf215495-252" TargetMode="External" /><Relationship Id="rId37" Type="http://schemas.openxmlformats.org/officeDocument/2006/relationships/hyperlink" Target="https://sentral.kluwer.be/secure/documentview.aspx?trackuser=1&amp;id=lf215495&amp;anchor=lf215495-253" TargetMode="External" /><Relationship Id="rId38" Type="http://schemas.openxmlformats.org/officeDocument/2006/relationships/hyperlink" Target="https://sentral.kluwer.be/secure/documentview.aspx?trackuser=1&amp;id=lf215495&amp;anchor=lf215495-254" TargetMode="External" /><Relationship Id="rId39" Type="http://schemas.openxmlformats.org/officeDocument/2006/relationships/hyperlink" Target="https://sentral.kluwer.be/secure/documentview.aspx?trackuser=1&amp;id=lf215495&amp;anchor=lf215495-255" TargetMode="External" /><Relationship Id="rId40" Type="http://schemas.openxmlformats.org/officeDocument/2006/relationships/hyperlink" Target="https://sentral.kluwer.be/secure/documentview.aspx?trackuser=1&amp;id=lf215495&amp;anchor=lf215495-256" TargetMode="External" /><Relationship Id="rId41" Type="http://schemas.openxmlformats.org/officeDocument/2006/relationships/hyperlink" Target="https://sentral.kluwer.be/secure/documentview.aspx?trackuser=1&amp;id=lf215495&amp;anchor=lf215495-257" TargetMode="External" /><Relationship Id="rId42" Type="http://schemas.openxmlformats.org/officeDocument/2006/relationships/hyperlink" Target="https://sentral.kluwer.be/secure/documentview.aspx?trackuser=1&amp;id=lf215495&amp;anchor=lf215495-257" TargetMode="External" /><Relationship Id="rId43" Type="http://schemas.openxmlformats.org/officeDocument/2006/relationships/hyperlink" Target="https://sentral.kluwer.be/secure/documentview.aspx?trackuser=1&amp;id=lf215495&amp;anchor=lf215495-258" TargetMode="External" /><Relationship Id="rId44" Type="http://schemas.openxmlformats.org/officeDocument/2006/relationships/hyperlink" Target="https://sentral.kluwer.be/secure/documentview.aspx?trackuser=1&amp;id=lf215495&amp;anchor=lf215495-258" TargetMode="External" /><Relationship Id="rId45" Type="http://schemas.openxmlformats.org/officeDocument/2006/relationships/hyperlink" Target="https://sentral.kluwer.be/secure/documentview.aspx?trackuser=1&amp;id=lf215495&amp;anchor=lf215495-258" TargetMode="External" /><Relationship Id="rId46" Type="http://schemas.openxmlformats.org/officeDocument/2006/relationships/hyperlink" Target="https://sentral.kluwer.be/secure/documentview.aspx?trackuser=1&amp;id=lf215495&amp;anchor=lf215495-260" TargetMode="External" /><Relationship Id="rId47" Type="http://schemas.openxmlformats.org/officeDocument/2006/relationships/hyperlink" Target="https://sentral.kluwer.be/secure/documentview.aspx?trackuser=1&amp;id=lf215495&amp;anchor=lf215495-261" TargetMode="External" /><Relationship Id="rId48" Type="http://schemas.openxmlformats.org/officeDocument/2006/relationships/hyperlink" Target="https://sentral.kluwer.be/secure/documentview.aspx?trackuser=1&amp;id=lf215495&amp;anchor=lf215495-262" TargetMode="External" /><Relationship Id="rId49" Type="http://schemas.openxmlformats.org/officeDocument/2006/relationships/hyperlink" Target="https://sentral.kluwer.be/secure/documentview.aspx?trackuser=1&amp;id=lf215495&amp;anchor=lf215495-263" TargetMode="External" /><Relationship Id="rId50" Type="http://schemas.openxmlformats.org/officeDocument/2006/relationships/hyperlink" Target="https://sentral.kluwer.be/secure/documentview.aspx?trackuser=1&amp;id=lf215495&amp;anchor=lf215495-264" TargetMode="External" /><Relationship Id="rId51" Type="http://schemas.openxmlformats.org/officeDocument/2006/relationships/vmlDrawing" Target="../drawings/vmlDrawing1.vml" /><Relationship Id="rId5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sentral.kluwer.be/secure/documentview.aspx?trackuser=1&amp;id=lf215495&amp;anchor=lf215495-49" TargetMode="External" /><Relationship Id="rId2" Type="http://schemas.openxmlformats.org/officeDocument/2006/relationships/hyperlink" Target="https://sentral.kluwer.be/secure/documentview.aspx?trackuser=1&amp;id=lf215495&amp;anchor=lf215495-50" TargetMode="External" /><Relationship Id="rId3" Type="http://schemas.openxmlformats.org/officeDocument/2006/relationships/hyperlink" Target="https://sentral.kluwer.be/secure/documentview.aspx?trackuser=1&amp;id=lf215495&amp;anchor=lf215495-51" TargetMode="External" /><Relationship Id="rId4" Type="http://schemas.openxmlformats.org/officeDocument/2006/relationships/hyperlink" Target="https://sentral.kluwer.be/secure/documentview.aspx?trackuser=1&amp;id=lf215495&amp;anchor=lf215495-52" TargetMode="External" /><Relationship Id="rId5" Type="http://schemas.openxmlformats.org/officeDocument/2006/relationships/hyperlink" Target="https://sentral.kluwer.be/secure/documentview.aspx?trackuser=1&amp;id=lf215495&amp;anchor=lf215495-53" TargetMode="External" /><Relationship Id="rId6" Type="http://schemas.openxmlformats.org/officeDocument/2006/relationships/hyperlink" Target="https://sentral.kluwer.be/secure/documentview.aspx?trackuser=1&amp;id=lf215495&amp;anchor=lf215495-54" TargetMode="External" /><Relationship Id="rId7" Type="http://schemas.openxmlformats.org/officeDocument/2006/relationships/hyperlink" Target="https://sentral.kluwer.be/secure/documentview.aspx?trackuser=1&amp;id=lf215495&amp;anchor=lf215495-55" TargetMode="External" /><Relationship Id="rId8" Type="http://schemas.openxmlformats.org/officeDocument/2006/relationships/hyperlink" Target="https://sentral.kluwer.be/secure/documentview.aspx?trackuser=1&amp;id=lf215495&amp;anchor=lf215495-55" TargetMode="External" /><Relationship Id="rId9" Type="http://schemas.openxmlformats.org/officeDocument/2006/relationships/hyperlink" Target="https://sentral.kluwer.be/secure/documentview.aspx?trackuser=1&amp;id=lf215495&amp;anchor=lf215495-56" TargetMode="External" /><Relationship Id="rId10" Type="http://schemas.openxmlformats.org/officeDocument/2006/relationships/hyperlink" Target="https://sentral.kluwer.be/secure/documentview.aspx?trackuser=1&amp;id=lf215495&amp;anchor=lf215495-57" TargetMode="External" /><Relationship Id="rId11" Type="http://schemas.openxmlformats.org/officeDocument/2006/relationships/hyperlink" Target="https://sentral.kluwer.be/secure/documentview.aspx?trackuser=1&amp;id=lf215495&amp;anchor=lf215495-58" TargetMode="External" /><Relationship Id="rId12" Type="http://schemas.openxmlformats.org/officeDocument/2006/relationships/hyperlink" Target="https://sentral.kluwer.be/secure/documentview.aspx?trackuser=1&amp;id=lf215495&amp;anchor=lf215495-59" TargetMode="External" /><Relationship Id="rId13" Type="http://schemas.openxmlformats.org/officeDocument/2006/relationships/hyperlink" Target="https://sentral.kluwer.be/secure/documentview.aspx?trackuser=1&amp;id=lf215495&amp;anchor=lf215495-60" TargetMode="External" /><Relationship Id="rId14" Type="http://schemas.openxmlformats.org/officeDocument/2006/relationships/hyperlink" Target="https://sentral.kluwer.be/secure/documentview.aspx?trackuser=1&amp;id=lf215495&amp;anchor=lf215495-61" TargetMode="External" /><Relationship Id="rId15" Type="http://schemas.openxmlformats.org/officeDocument/2006/relationships/hyperlink" Target="https://sentral.kluwer.be/secure/documentview.aspx?trackuser=1&amp;id=lf215495&amp;anchor=lf215495-62" TargetMode="External" /><Relationship Id="rId16" Type="http://schemas.openxmlformats.org/officeDocument/2006/relationships/hyperlink" Target="https://sentral.kluwer.be/secure/documentview.aspx?trackuser=1&amp;id=lf215495&amp;anchor=lf215495-63" TargetMode="External" /><Relationship Id="rId17" Type="http://schemas.openxmlformats.org/officeDocument/2006/relationships/hyperlink" Target="https://sentral.kluwer.be/secure/documentview.aspx?trackuser=1&amp;id=lf215495&amp;anchor=lf215495-64" TargetMode="External" /><Relationship Id="rId18" Type="http://schemas.openxmlformats.org/officeDocument/2006/relationships/hyperlink" Target="https://sentral.kluwer.be/secure/documentview.aspx?trackuser=1&amp;id=lf215495&amp;anchor=lf215495-48" TargetMode="Externa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7">
      <selection activeCell="N16" sqref="N16"/>
    </sheetView>
  </sheetViews>
  <sheetFormatPr defaultColWidth="9.140625" defaultRowHeight="15"/>
  <cols>
    <col min="4" max="4" width="34.421875" style="0" customWidth="1"/>
    <col min="11" max="11" width="20.7109375" style="0" customWidth="1"/>
  </cols>
  <sheetData>
    <row r="1" spans="1:11" ht="15">
      <c r="A1" s="132"/>
      <c r="B1" s="132"/>
      <c r="C1" s="132"/>
      <c r="D1" s="132"/>
      <c r="E1" s="132"/>
      <c r="F1" s="132"/>
      <c r="G1" s="132"/>
      <c r="H1" s="132"/>
      <c r="I1" s="132"/>
      <c r="J1" s="132"/>
      <c r="K1" s="132"/>
    </row>
    <row r="2" spans="1:11" ht="15">
      <c r="A2" s="132"/>
      <c r="B2" s="132"/>
      <c r="C2" s="132"/>
      <c r="D2" s="132"/>
      <c r="E2" s="132"/>
      <c r="F2" s="132"/>
      <c r="G2" s="132"/>
      <c r="H2" s="132"/>
      <c r="I2" s="132"/>
      <c r="J2" s="132"/>
      <c r="K2" s="132"/>
    </row>
    <row r="3" spans="1:11" ht="15">
      <c r="A3" s="132"/>
      <c r="B3" s="132"/>
      <c r="C3" s="132"/>
      <c r="D3" s="132"/>
      <c r="E3" s="132"/>
      <c r="F3" s="132"/>
      <c r="G3" s="132"/>
      <c r="H3" s="132"/>
      <c r="I3" s="132"/>
      <c r="J3" s="132"/>
      <c r="K3" s="132"/>
    </row>
    <row r="4" spans="1:11" ht="14.25">
      <c r="A4" s="132"/>
      <c r="B4" s="132"/>
      <c r="C4" s="132"/>
      <c r="D4" s="132"/>
      <c r="E4" s="132"/>
      <c r="F4" s="132"/>
      <c r="G4" s="132"/>
      <c r="H4" s="132"/>
      <c r="I4" s="132"/>
      <c r="J4" s="132"/>
      <c r="K4" s="132"/>
    </row>
    <row r="5" spans="1:11" ht="14.25">
      <c r="A5" s="132"/>
      <c r="B5" s="132"/>
      <c r="C5" s="132"/>
      <c r="D5" s="132"/>
      <c r="E5" s="132"/>
      <c r="F5" s="132"/>
      <c r="G5" s="132"/>
      <c r="H5" s="132"/>
      <c r="I5" s="132"/>
      <c r="J5" s="132"/>
      <c r="K5" s="132"/>
    </row>
    <row r="6" spans="1:11" ht="21" customHeight="1">
      <c r="A6" s="224" t="s">
        <v>217</v>
      </c>
      <c r="B6" s="224"/>
      <c r="C6" s="224"/>
      <c r="D6" s="224"/>
      <c r="E6" s="224"/>
      <c r="F6" s="224"/>
      <c r="G6" s="224"/>
      <c r="H6" s="224"/>
      <c r="I6" s="224"/>
      <c r="J6" s="224"/>
      <c r="K6" s="224"/>
    </row>
    <row r="7" spans="1:11" ht="14.25">
      <c r="A7" s="132"/>
      <c r="B7" s="132"/>
      <c r="C7" s="132"/>
      <c r="D7" s="132"/>
      <c r="E7" s="132"/>
      <c r="F7" s="132"/>
      <c r="G7" s="132"/>
      <c r="H7" s="132"/>
      <c r="I7" s="132"/>
      <c r="J7" s="132"/>
      <c r="K7" s="132"/>
    </row>
    <row r="8" spans="1:11" ht="14.25">
      <c r="A8" s="205" t="s">
        <v>385</v>
      </c>
      <c r="B8" s="132"/>
      <c r="C8" s="132"/>
      <c r="D8" s="132"/>
      <c r="E8" s="132"/>
      <c r="F8" s="132"/>
      <c r="G8" s="132"/>
      <c r="H8" s="132"/>
      <c r="I8" s="132"/>
      <c r="J8" s="132"/>
      <c r="K8" s="132"/>
    </row>
    <row r="9" spans="1:11" ht="14.25">
      <c r="A9" s="132"/>
      <c r="B9" s="132"/>
      <c r="C9" s="132"/>
      <c r="D9" s="132"/>
      <c r="E9" s="132"/>
      <c r="F9" s="132"/>
      <c r="G9" s="132"/>
      <c r="H9" s="132"/>
      <c r="I9" s="132"/>
      <c r="J9" s="132"/>
      <c r="K9" s="132"/>
    </row>
    <row r="10" spans="1:11" ht="44.25" customHeight="1">
      <c r="A10" s="222" t="s">
        <v>399</v>
      </c>
      <c r="B10" s="222"/>
      <c r="C10" s="222"/>
      <c r="D10" s="222"/>
      <c r="E10" s="222"/>
      <c r="F10" s="222"/>
      <c r="G10" s="222"/>
      <c r="H10" s="222"/>
      <c r="I10" s="222"/>
      <c r="J10" s="222"/>
      <c r="K10" s="222"/>
    </row>
    <row r="11" spans="1:11" ht="56.25" customHeight="1">
      <c r="A11" s="222" t="s">
        <v>400</v>
      </c>
      <c r="B11" s="222"/>
      <c r="C11" s="222"/>
      <c r="D11" s="222"/>
      <c r="E11" s="222"/>
      <c r="F11" s="222"/>
      <c r="G11" s="222"/>
      <c r="H11" s="222"/>
      <c r="I11" s="222"/>
      <c r="J11" s="222"/>
      <c r="K11" s="222"/>
    </row>
    <row r="12" spans="1:11" ht="56.25" customHeight="1">
      <c r="A12" s="222" t="s">
        <v>384</v>
      </c>
      <c r="B12" s="222"/>
      <c r="C12" s="222"/>
      <c r="D12" s="222"/>
      <c r="E12" s="222"/>
      <c r="F12" s="222"/>
      <c r="G12" s="222"/>
      <c r="H12" s="222"/>
      <c r="I12" s="222"/>
      <c r="J12" s="222"/>
      <c r="K12" s="222"/>
    </row>
    <row r="13" spans="1:11" ht="14.25">
      <c r="A13" s="204"/>
      <c r="B13" s="204"/>
      <c r="C13" s="204"/>
      <c r="D13" s="204"/>
      <c r="E13" s="204"/>
      <c r="F13" s="204"/>
      <c r="G13" s="204"/>
      <c r="H13" s="204"/>
      <c r="I13" s="204"/>
      <c r="J13" s="204"/>
      <c r="K13" s="204"/>
    </row>
    <row r="14" spans="1:11" ht="14.25">
      <c r="A14" s="205" t="s">
        <v>387</v>
      </c>
      <c r="B14" s="132"/>
      <c r="C14" s="132"/>
      <c r="D14" s="132"/>
      <c r="E14" s="132"/>
      <c r="F14" s="132"/>
      <c r="G14" s="132"/>
      <c r="H14" s="132"/>
      <c r="I14" s="132"/>
      <c r="J14" s="132"/>
      <c r="K14" s="132"/>
    </row>
    <row r="15" spans="1:11" ht="6" customHeight="1">
      <c r="A15" s="204"/>
      <c r="B15" s="204"/>
      <c r="C15" s="204"/>
      <c r="D15" s="204"/>
      <c r="E15" s="204"/>
      <c r="F15" s="204"/>
      <c r="G15" s="204"/>
      <c r="H15" s="204"/>
      <c r="I15" s="204"/>
      <c r="J15" s="204"/>
      <c r="K15" s="204"/>
    </row>
    <row r="16" spans="1:11" ht="43.5" customHeight="1">
      <c r="A16" s="222" t="s">
        <v>386</v>
      </c>
      <c r="B16" s="222"/>
      <c r="C16" s="222"/>
      <c r="D16" s="222"/>
      <c r="E16" s="222"/>
      <c r="F16" s="222"/>
      <c r="G16" s="222"/>
      <c r="H16" s="222"/>
      <c r="I16" s="222"/>
      <c r="J16" s="222"/>
      <c r="K16" s="222"/>
    </row>
    <row r="17" spans="1:11" ht="15" customHeight="1">
      <c r="A17" s="219"/>
      <c r="B17" s="219"/>
      <c r="C17" s="219"/>
      <c r="D17" s="219"/>
      <c r="E17" s="219"/>
      <c r="F17" s="219"/>
      <c r="G17" s="219"/>
      <c r="H17" s="219"/>
      <c r="I17" s="219"/>
      <c r="J17" s="219"/>
      <c r="K17" s="219"/>
    </row>
    <row r="18" spans="1:11" ht="14.25">
      <c r="A18" s="205" t="s">
        <v>401</v>
      </c>
      <c r="B18" s="132"/>
      <c r="C18" s="132"/>
      <c r="D18" s="132"/>
      <c r="E18" s="132"/>
      <c r="F18" s="132"/>
      <c r="G18" s="132"/>
      <c r="H18" s="132"/>
      <c r="I18" s="132"/>
      <c r="J18" s="132"/>
      <c r="K18" s="132"/>
    </row>
    <row r="19" spans="1:11" ht="40.5" customHeight="1">
      <c r="A19" s="222" t="s">
        <v>402</v>
      </c>
      <c r="B19" s="222"/>
      <c r="C19" s="222"/>
      <c r="D19" s="222"/>
      <c r="E19" s="222"/>
      <c r="F19" s="222"/>
      <c r="G19" s="222"/>
      <c r="H19" s="222"/>
      <c r="I19" s="222"/>
      <c r="J19" s="222"/>
      <c r="K19" s="222"/>
    </row>
    <row r="20" spans="1:11" ht="14.25">
      <c r="A20" s="132"/>
      <c r="B20" s="132"/>
      <c r="C20" s="132"/>
      <c r="D20" s="132"/>
      <c r="E20" s="132"/>
      <c r="F20" s="132"/>
      <c r="G20" s="132"/>
      <c r="H20" s="132"/>
      <c r="I20" s="132"/>
      <c r="J20" s="132"/>
      <c r="K20" s="132"/>
    </row>
    <row r="21" spans="1:11" ht="21" customHeight="1">
      <c r="A21" s="224" t="s">
        <v>216</v>
      </c>
      <c r="B21" s="224"/>
      <c r="C21" s="224"/>
      <c r="D21" s="224"/>
      <c r="E21" s="224"/>
      <c r="F21" s="224"/>
      <c r="G21" s="224"/>
      <c r="H21" s="224"/>
      <c r="I21" s="224"/>
      <c r="J21" s="224"/>
      <c r="K21" s="224"/>
    </row>
    <row r="22" spans="1:11" ht="14.25">
      <c r="A22" s="132"/>
      <c r="B22" s="132"/>
      <c r="C22" s="132"/>
      <c r="D22" s="132"/>
      <c r="E22" s="132"/>
      <c r="F22" s="132"/>
      <c r="G22" s="132"/>
      <c r="H22" s="132"/>
      <c r="I22" s="132"/>
      <c r="J22" s="132"/>
      <c r="K22" s="132"/>
    </row>
    <row r="23" spans="1:11" ht="14.25">
      <c r="A23" s="221" t="s">
        <v>378</v>
      </c>
      <c r="B23" s="221"/>
      <c r="C23" s="221"/>
      <c r="D23" s="221"/>
      <c r="E23" s="221"/>
      <c r="F23" s="221"/>
      <c r="G23" s="221"/>
      <c r="H23" s="221"/>
      <c r="I23" s="221"/>
      <c r="J23" s="221"/>
      <c r="K23" s="221"/>
    </row>
    <row r="24" spans="1:11" ht="14.25">
      <c r="A24" s="133"/>
      <c r="B24" s="134"/>
      <c r="C24" s="134"/>
      <c r="D24" s="134"/>
      <c r="E24" s="134"/>
      <c r="F24" s="134"/>
      <c r="G24" s="134"/>
      <c r="H24" s="134"/>
      <c r="I24" s="134"/>
      <c r="J24" s="134"/>
      <c r="K24" s="134"/>
    </row>
    <row r="25" spans="1:11" ht="28.5" customHeight="1">
      <c r="A25" s="225" t="s">
        <v>379</v>
      </c>
      <c r="B25" s="225"/>
      <c r="C25" s="225"/>
      <c r="D25" s="225"/>
      <c r="E25" s="225"/>
      <c r="F25" s="225"/>
      <c r="G25" s="225"/>
      <c r="H25" s="225"/>
      <c r="I25" s="225"/>
      <c r="J25" s="225"/>
      <c r="K25" s="225"/>
    </row>
    <row r="26" spans="1:11" ht="30" customHeight="1">
      <c r="A26" s="226" t="s">
        <v>389</v>
      </c>
      <c r="B26" s="226"/>
      <c r="C26" s="226"/>
      <c r="D26" s="226"/>
      <c r="E26" s="226"/>
      <c r="F26" s="226"/>
      <c r="G26" s="226"/>
      <c r="H26" s="226"/>
      <c r="I26" s="226"/>
      <c r="J26" s="226"/>
      <c r="K26" s="226"/>
    </row>
    <row r="27" spans="1:11" ht="14.25">
      <c r="A27" s="132"/>
      <c r="B27" s="132"/>
      <c r="C27" s="132"/>
      <c r="D27" s="132"/>
      <c r="E27" s="132"/>
      <c r="F27" s="132"/>
      <c r="G27" s="132"/>
      <c r="H27" s="132"/>
      <c r="I27" s="132"/>
      <c r="J27" s="132"/>
      <c r="K27" s="132"/>
    </row>
    <row r="28" spans="1:11" ht="14.25">
      <c r="A28" s="221" t="s">
        <v>380</v>
      </c>
      <c r="B28" s="221"/>
      <c r="C28" s="221"/>
      <c r="D28" s="221"/>
      <c r="E28" s="221"/>
      <c r="F28" s="221"/>
      <c r="G28" s="221"/>
      <c r="H28" s="221"/>
      <c r="I28" s="221"/>
      <c r="J28" s="221"/>
      <c r="K28" s="221"/>
    </row>
    <row r="29" spans="1:11" ht="14.25">
      <c r="A29" s="134"/>
      <c r="B29" s="134"/>
      <c r="C29" s="134"/>
      <c r="D29" s="134"/>
      <c r="E29" s="134"/>
      <c r="F29" s="134"/>
      <c r="G29" s="134"/>
      <c r="H29" s="134"/>
      <c r="I29" s="134"/>
      <c r="J29" s="134"/>
      <c r="K29" s="134"/>
    </row>
    <row r="30" spans="1:11" ht="14.25">
      <c r="A30" s="132" t="s">
        <v>381</v>
      </c>
      <c r="B30" s="132"/>
      <c r="C30" s="132"/>
      <c r="D30" s="132"/>
      <c r="E30" s="132"/>
      <c r="F30" s="132"/>
      <c r="G30" s="132"/>
      <c r="H30" s="132"/>
      <c r="I30" s="132"/>
      <c r="J30" s="132"/>
      <c r="K30" s="132"/>
    </row>
    <row r="31" spans="1:11" ht="15">
      <c r="A31" s="132"/>
      <c r="B31" s="132"/>
      <c r="C31" s="132"/>
      <c r="D31" s="132"/>
      <c r="E31" s="132"/>
      <c r="F31" s="132"/>
      <c r="G31" s="132"/>
      <c r="H31" s="132"/>
      <c r="I31" s="132"/>
      <c r="J31" s="132"/>
      <c r="K31" s="132"/>
    </row>
    <row r="32" spans="1:11" ht="15">
      <c r="A32" s="132"/>
      <c r="B32" s="132"/>
      <c r="C32" s="132"/>
      <c r="D32" s="132"/>
      <c r="E32" s="132"/>
      <c r="F32" s="132"/>
      <c r="G32" s="132"/>
      <c r="H32" s="132"/>
      <c r="I32" s="132"/>
      <c r="J32" s="132"/>
      <c r="K32" s="132"/>
    </row>
    <row r="33" spans="1:11" ht="15">
      <c r="A33" s="132"/>
      <c r="B33" s="132"/>
      <c r="C33" s="132"/>
      <c r="D33" s="132"/>
      <c r="E33" s="132"/>
      <c r="F33" s="132"/>
      <c r="G33" s="132"/>
      <c r="H33" s="132"/>
      <c r="I33" s="132"/>
      <c r="J33" s="132"/>
      <c r="K33" s="132"/>
    </row>
    <row r="34" spans="1:11" ht="36.75" customHeight="1">
      <c r="A34" s="222" t="s">
        <v>395</v>
      </c>
      <c r="B34" s="222"/>
      <c r="C34" s="222"/>
      <c r="D34" s="222"/>
      <c r="E34" s="222"/>
      <c r="F34" s="222"/>
      <c r="G34" s="222"/>
      <c r="H34" s="222"/>
      <c r="I34" s="222"/>
      <c r="J34" s="222"/>
      <c r="K34" s="222"/>
    </row>
    <row r="35" spans="1:11" ht="14.25">
      <c r="A35" s="132" t="s">
        <v>388</v>
      </c>
      <c r="B35" s="132"/>
      <c r="C35" s="132"/>
      <c r="D35" s="132"/>
      <c r="E35" s="132"/>
      <c r="F35" s="132"/>
      <c r="G35" s="132"/>
      <c r="H35" s="132"/>
      <c r="I35" s="132"/>
      <c r="J35" s="132"/>
      <c r="K35" s="132"/>
    </row>
    <row r="36" spans="1:11" ht="15">
      <c r="A36" s="132"/>
      <c r="B36" s="132"/>
      <c r="C36" s="132"/>
      <c r="D36" s="132"/>
      <c r="E36" s="132"/>
      <c r="F36" s="132"/>
      <c r="G36" s="132"/>
      <c r="H36" s="132"/>
      <c r="I36" s="132"/>
      <c r="J36" s="132"/>
      <c r="K36" s="132"/>
    </row>
    <row r="37" spans="1:11" ht="15">
      <c r="A37" s="132"/>
      <c r="B37" s="132"/>
      <c r="C37" s="132"/>
      <c r="D37" s="132"/>
      <c r="E37" s="132"/>
      <c r="F37" s="132"/>
      <c r="G37" s="132"/>
      <c r="H37" s="132"/>
      <c r="I37" s="132"/>
      <c r="J37" s="132"/>
      <c r="K37" s="132"/>
    </row>
    <row r="38" spans="1:11" ht="15">
      <c r="A38" s="132"/>
      <c r="B38" s="132"/>
      <c r="C38" s="132"/>
      <c r="D38" s="132"/>
      <c r="E38" s="132"/>
      <c r="F38" s="132"/>
      <c r="G38" s="132"/>
      <c r="H38" s="132"/>
      <c r="I38" s="132"/>
      <c r="J38" s="132"/>
      <c r="K38" s="132"/>
    </row>
    <row r="39" spans="1:11" ht="15">
      <c r="A39" s="132"/>
      <c r="B39" s="132"/>
      <c r="C39" s="132"/>
      <c r="D39" s="132"/>
      <c r="E39" s="132"/>
      <c r="F39" s="132"/>
      <c r="G39" s="132"/>
      <c r="H39" s="132"/>
      <c r="I39" s="132"/>
      <c r="J39" s="132"/>
      <c r="K39" s="132"/>
    </row>
    <row r="40" spans="1:11" ht="15">
      <c r="A40" s="132"/>
      <c r="B40" s="132"/>
      <c r="C40" s="132"/>
      <c r="D40" s="132"/>
      <c r="E40" s="132"/>
      <c r="F40" s="132"/>
      <c r="G40" s="132"/>
      <c r="H40" s="132"/>
      <c r="I40" s="132"/>
      <c r="J40" s="132"/>
      <c r="K40" s="132"/>
    </row>
    <row r="41" spans="1:11" ht="15">
      <c r="A41" s="132"/>
      <c r="B41" s="132"/>
      <c r="C41" s="132"/>
      <c r="D41" s="132"/>
      <c r="E41" s="132"/>
      <c r="F41" s="132"/>
      <c r="G41" s="132"/>
      <c r="H41" s="132"/>
      <c r="I41" s="132"/>
      <c r="J41" s="132"/>
      <c r="K41" s="132"/>
    </row>
    <row r="42" spans="1:11" ht="15">
      <c r="A42" s="132"/>
      <c r="B42" s="132"/>
      <c r="C42" s="132"/>
      <c r="D42" s="132"/>
      <c r="E42" s="132"/>
      <c r="F42" s="132"/>
      <c r="G42" s="132"/>
      <c r="H42" s="132"/>
      <c r="I42" s="132"/>
      <c r="J42" s="132"/>
      <c r="K42" s="132"/>
    </row>
    <row r="43" spans="1:11" ht="15">
      <c r="A43" s="132"/>
      <c r="B43" s="132"/>
      <c r="C43" s="132"/>
      <c r="D43" s="132"/>
      <c r="E43" s="132"/>
      <c r="F43" s="132"/>
      <c r="G43" s="132"/>
      <c r="H43" s="132"/>
      <c r="I43" s="132"/>
      <c r="J43" s="132"/>
      <c r="K43" s="132"/>
    </row>
    <row r="44" spans="1:11" ht="15">
      <c r="A44" s="132"/>
      <c r="B44" s="132"/>
      <c r="C44" s="132"/>
      <c r="D44" s="132"/>
      <c r="E44" s="132"/>
      <c r="F44" s="132"/>
      <c r="G44" s="132"/>
      <c r="H44" s="132"/>
      <c r="I44" s="132"/>
      <c r="J44" s="132"/>
      <c r="K44" s="132"/>
    </row>
    <row r="45" spans="1:11" ht="15">
      <c r="A45" s="132"/>
      <c r="B45" s="132"/>
      <c r="C45" s="132"/>
      <c r="D45" s="132"/>
      <c r="E45" s="132"/>
      <c r="F45" s="132"/>
      <c r="G45" s="132"/>
      <c r="H45" s="132"/>
      <c r="I45" s="132"/>
      <c r="J45" s="132"/>
      <c r="K45" s="132"/>
    </row>
    <row r="46" spans="1:11" ht="15">
      <c r="A46" s="132"/>
      <c r="B46" s="132"/>
      <c r="C46" s="132"/>
      <c r="D46" s="132"/>
      <c r="E46" s="132"/>
      <c r="F46" s="132"/>
      <c r="G46" s="132"/>
      <c r="H46" s="132"/>
      <c r="I46" s="132"/>
      <c r="J46" s="132"/>
      <c r="K46" s="132"/>
    </row>
    <row r="47" spans="1:11" ht="34.5" customHeight="1">
      <c r="A47" s="222" t="s">
        <v>390</v>
      </c>
      <c r="B47" s="222"/>
      <c r="C47" s="222"/>
      <c r="D47" s="222"/>
      <c r="E47" s="222"/>
      <c r="F47" s="222"/>
      <c r="G47" s="222"/>
      <c r="H47" s="222"/>
      <c r="I47" s="222"/>
      <c r="J47" s="222"/>
      <c r="K47" s="222"/>
    </row>
    <row r="48" spans="1:11" ht="14.25">
      <c r="A48" s="132"/>
      <c r="B48" s="132"/>
      <c r="C48" s="132"/>
      <c r="D48" s="132"/>
      <c r="E48" s="132"/>
      <c r="F48" s="132"/>
      <c r="G48" s="132"/>
      <c r="H48" s="132"/>
      <c r="I48" s="132"/>
      <c r="J48" s="132"/>
      <c r="K48" s="132"/>
    </row>
    <row r="49" spans="1:11" ht="14.25">
      <c r="A49" s="221" t="s">
        <v>392</v>
      </c>
      <c r="B49" s="221"/>
      <c r="C49" s="221"/>
      <c r="D49" s="221"/>
      <c r="E49" s="221"/>
      <c r="F49" s="221"/>
      <c r="G49" s="221"/>
      <c r="H49" s="221"/>
      <c r="I49" s="221"/>
      <c r="J49" s="221"/>
      <c r="K49" s="221"/>
    </row>
    <row r="50" spans="1:11" ht="14.25">
      <c r="A50" s="132"/>
      <c r="B50" s="132"/>
      <c r="C50" s="132"/>
      <c r="D50" s="132"/>
      <c r="E50" s="132"/>
      <c r="F50" s="132"/>
      <c r="G50" s="132"/>
      <c r="H50" s="132"/>
      <c r="I50" s="132"/>
      <c r="J50" s="132"/>
      <c r="K50" s="132"/>
    </row>
    <row r="51" spans="1:11" s="56" customFormat="1" ht="32.25" customHeight="1">
      <c r="A51" s="223" t="s">
        <v>382</v>
      </c>
      <c r="B51" s="223"/>
      <c r="C51" s="223"/>
      <c r="D51" s="223"/>
      <c r="E51" s="223"/>
      <c r="F51" s="223"/>
      <c r="G51" s="223"/>
      <c r="H51" s="223"/>
      <c r="I51" s="223"/>
      <c r="J51" s="223"/>
      <c r="K51" s="223"/>
    </row>
    <row r="52" spans="1:11" ht="18" customHeight="1">
      <c r="A52" s="220" t="s">
        <v>383</v>
      </c>
      <c r="B52" s="220"/>
      <c r="C52" s="220"/>
      <c r="D52" s="220"/>
      <c r="E52" s="220"/>
      <c r="F52" s="220"/>
      <c r="G52" s="220"/>
      <c r="H52" s="220"/>
      <c r="I52" s="220"/>
      <c r="J52" s="220"/>
      <c r="K52" s="220"/>
    </row>
    <row r="53" spans="1:11" ht="16.5" customHeight="1">
      <c r="A53" s="220" t="s">
        <v>391</v>
      </c>
      <c r="B53" s="220"/>
      <c r="C53" s="220"/>
      <c r="D53" s="220"/>
      <c r="E53" s="220"/>
      <c r="F53" s="220"/>
      <c r="G53" s="220"/>
      <c r="H53" s="220"/>
      <c r="I53" s="220"/>
      <c r="J53" s="220"/>
      <c r="K53" s="220"/>
    </row>
    <row r="54" spans="1:11" ht="14.25">
      <c r="A54" s="132"/>
      <c r="B54" s="132"/>
      <c r="C54" s="132"/>
      <c r="D54" s="132"/>
      <c r="E54" s="132"/>
      <c r="F54" s="132"/>
      <c r="G54" s="132"/>
      <c r="H54" s="132"/>
      <c r="I54" s="132"/>
      <c r="J54" s="132"/>
      <c r="K54" s="132"/>
    </row>
    <row r="55" spans="1:11" ht="14.25">
      <c r="A55" s="221" t="s">
        <v>396</v>
      </c>
      <c r="B55" s="221"/>
      <c r="C55" s="221"/>
      <c r="D55" s="221"/>
      <c r="E55" s="221"/>
      <c r="F55" s="221"/>
      <c r="G55" s="221"/>
      <c r="H55" s="221"/>
      <c r="I55" s="221"/>
      <c r="J55" s="221"/>
      <c r="K55" s="221"/>
    </row>
    <row r="56" spans="1:11" ht="35.25" customHeight="1">
      <c r="A56" s="222" t="s">
        <v>397</v>
      </c>
      <c r="B56" s="222"/>
      <c r="C56" s="222"/>
      <c r="D56" s="222"/>
      <c r="E56" s="222"/>
      <c r="F56" s="222"/>
      <c r="G56" s="222"/>
      <c r="H56" s="222"/>
      <c r="I56" s="222"/>
      <c r="J56" s="222"/>
      <c r="K56" s="222"/>
    </row>
    <row r="57" spans="1:11" ht="18.75" customHeight="1">
      <c r="A57" s="218" t="s">
        <v>398</v>
      </c>
      <c r="B57" s="132"/>
      <c r="C57" s="132"/>
      <c r="D57" s="132"/>
      <c r="E57" s="132"/>
      <c r="F57" s="132"/>
      <c r="G57" s="132"/>
      <c r="H57" s="132"/>
      <c r="I57" s="132"/>
      <c r="J57" s="132"/>
      <c r="K57" s="132"/>
    </row>
  </sheetData>
  <sheetProtection password="DC42" sheet="1" formatColumns="0" formatRows="0"/>
  <mergeCells count="17">
    <mergeCell ref="A47:K47"/>
    <mergeCell ref="A16:K16"/>
    <mergeCell ref="A11:K11"/>
    <mergeCell ref="A34:K34"/>
    <mergeCell ref="A10:K10"/>
    <mergeCell ref="A12:K12"/>
    <mergeCell ref="A28:K28"/>
    <mergeCell ref="A55:K55"/>
    <mergeCell ref="A56:K56"/>
    <mergeCell ref="A49:K49"/>
    <mergeCell ref="A51:K51"/>
    <mergeCell ref="A6:K6"/>
    <mergeCell ref="A21:K21"/>
    <mergeCell ref="A23:K23"/>
    <mergeCell ref="A25:K25"/>
    <mergeCell ref="A19:K19"/>
    <mergeCell ref="A26:K26"/>
  </mergeCells>
  <hyperlinks>
    <hyperlink ref="A57" r:id="rId1" display="Vous n'avez pas d'accès ? Demandez un essai gratuit."/>
  </hyperlinks>
  <printOptions/>
  <pageMargins left="0.7" right="0.7" top="0.75" bottom="0.75" header="0.3" footer="0.3"/>
  <pageSetup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dimension ref="A1:P55"/>
  <sheetViews>
    <sheetView zoomScale="80" zoomScaleNormal="80" zoomScalePageLayoutView="0" workbookViewId="0" topLeftCell="A34">
      <selection activeCell="F52" sqref="F52"/>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6.5" customHeight="1" thickBot="1">
      <c r="A5" s="75" t="str">
        <f>Coordonnées!$D$12</f>
        <v>-</v>
      </c>
      <c r="B5" s="76"/>
      <c r="C5" s="77"/>
      <c r="D5" s="62"/>
      <c r="E5" s="362"/>
      <c r="F5" s="363"/>
      <c r="H5" s="18"/>
    </row>
    <row r="6" spans="1:8" ht="15" customHeight="1">
      <c r="A6" s="350" t="s">
        <v>372</v>
      </c>
      <c r="B6" s="351"/>
      <c r="C6" s="351"/>
      <c r="D6" s="351"/>
      <c r="E6" s="351"/>
      <c r="F6" s="352"/>
      <c r="H6" s="18"/>
    </row>
    <row r="7" spans="1:8" ht="21.75" customHeight="1" thickBot="1">
      <c r="A7" s="78" t="str">
        <f>Coordonnées!$D$19</f>
        <v>-</v>
      </c>
      <c r="B7" s="79"/>
      <c r="C7" s="80"/>
      <c r="D7" s="80"/>
      <c r="E7" s="353"/>
      <c r="F7" s="354"/>
      <c r="H7" s="18"/>
    </row>
    <row r="8" spans="1:8" ht="15" customHeight="1">
      <c r="A8" s="350" t="s">
        <v>89</v>
      </c>
      <c r="B8" s="351"/>
      <c r="C8" s="351"/>
      <c r="D8" s="351"/>
      <c r="E8" s="351"/>
      <c r="F8" s="352"/>
      <c r="H8" s="18"/>
    </row>
    <row r="9" spans="1:8" ht="19.5" customHeight="1">
      <c r="A9" s="81" t="str">
        <f>Coordonnées!$D$25</f>
        <v>-</v>
      </c>
      <c r="B9" s="82"/>
      <c r="C9" s="82"/>
      <c r="D9" s="82"/>
      <c r="E9" s="82"/>
      <c r="F9" s="83"/>
      <c r="H9" s="18"/>
    </row>
    <row r="10" spans="1:8" ht="13.5" customHeight="1" thickBot="1">
      <c r="A10" s="84" t="str">
        <f>Coordonnées!$D$35</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INDEX(Omgevingstemperatuur,MATCH(7!D14,Temperatuur,0))</f>
        <v>-</v>
      </c>
      <c r="F14" s="87" t="str">
        <f>INDEX(AA,MATCH(7!D14,Temperatuur,0))</f>
        <v>-</v>
      </c>
      <c r="G14" s="19"/>
      <c r="H14" s="18"/>
    </row>
    <row r="15" spans="1:8" ht="15" thickBot="1">
      <c r="A15" s="356"/>
      <c r="B15" s="339"/>
      <c r="C15" s="342"/>
      <c r="D15" s="88" t="s">
        <v>215</v>
      </c>
      <c r="E15" s="89" t="str">
        <f>INDEX(Omgevingstemperatuur,MATCH(7!D15,Temperatuur,0))</f>
        <v>-</v>
      </c>
      <c r="F15" s="90" t="str">
        <f>INDEX(AA,MATCH(7!D15,Temperatuur,0))</f>
        <v>-</v>
      </c>
      <c r="G15" s="19"/>
      <c r="H15" s="18"/>
    </row>
    <row r="16" spans="1:8" ht="15" thickBot="1">
      <c r="A16" s="356"/>
      <c r="B16" s="340"/>
      <c r="C16" s="343"/>
      <c r="D16" s="91" t="s">
        <v>215</v>
      </c>
      <c r="E16" s="92" t="str">
        <f>INDEX(Omgevingstemperatuur,MATCH(7!D16,Temperatuur,0))</f>
        <v>-</v>
      </c>
      <c r="F16" s="93" t="str">
        <f>INDEX(AA,MATCH(7!D16,Temperatuur,0))</f>
        <v>-</v>
      </c>
      <c r="G16" s="19"/>
      <c r="H16" s="18"/>
    </row>
    <row r="17" spans="1:8" ht="15" thickBot="1">
      <c r="A17" s="356"/>
      <c r="B17" s="344" t="s">
        <v>91</v>
      </c>
      <c r="C17" s="347" t="s">
        <v>72</v>
      </c>
      <c r="D17" s="94" t="s">
        <v>215</v>
      </c>
      <c r="E17" s="95" t="str">
        <f>INDEX(Water,MATCH(7!D17,Aanwezigheid,0))</f>
        <v>-</v>
      </c>
      <c r="F17" s="96" t="str">
        <f>INDEX(AD,MATCH(7!D17,Aanwezigheid,0))</f>
        <v>-</v>
      </c>
      <c r="G17" s="20"/>
      <c r="H17" s="18"/>
    </row>
    <row r="18" spans="1:8" ht="15" thickBot="1">
      <c r="A18" s="356"/>
      <c r="B18" s="345"/>
      <c r="C18" s="348"/>
      <c r="D18" s="97" t="s">
        <v>215</v>
      </c>
      <c r="E18" s="98" t="str">
        <f>INDEX(Water,MATCH(7!D18,Aanwezigheid,0))</f>
        <v>-</v>
      </c>
      <c r="F18" s="99" t="str">
        <f>INDEX(AD,MATCH(7!D18,Aanwezigheid,0))</f>
        <v>-</v>
      </c>
      <c r="G18" s="20"/>
      <c r="H18" s="18"/>
    </row>
    <row r="19" spans="1:8" ht="15" thickBot="1">
      <c r="A19" s="356"/>
      <c r="B19" s="346"/>
      <c r="C19" s="349"/>
      <c r="D19" s="100" t="s">
        <v>215</v>
      </c>
      <c r="E19" s="101" t="str">
        <f>INDEX(Water,MATCH(7!D19,Aanwezigheid,0))</f>
        <v>-</v>
      </c>
      <c r="F19" s="102" t="str">
        <f>INDEX(AD,MATCH(7!D19,Aanwezigheid,0))</f>
        <v>-</v>
      </c>
      <c r="G19" s="20"/>
      <c r="H19" s="18"/>
    </row>
    <row r="20" spans="1:8" ht="15" thickBot="1">
      <c r="A20" s="356"/>
      <c r="B20" s="338" t="s">
        <v>92</v>
      </c>
      <c r="C20" s="341" t="s">
        <v>73</v>
      </c>
      <c r="D20" s="85" t="s">
        <v>215</v>
      </c>
      <c r="E20" s="86"/>
      <c r="F20" s="103" t="str">
        <f>INDEX(AE,MATCH(7!D20,Afmetingen,0))</f>
        <v>-</v>
      </c>
      <c r="G20" s="20"/>
      <c r="H20" s="18"/>
    </row>
    <row r="21" spans="1:8" ht="15" thickBot="1">
      <c r="A21" s="356"/>
      <c r="B21" s="339"/>
      <c r="C21" s="342"/>
      <c r="D21" s="88" t="s">
        <v>215</v>
      </c>
      <c r="E21" s="89"/>
      <c r="F21" s="104" t="str">
        <f>INDEX(AE,MATCH(7!D21,Afmetingen,0))</f>
        <v>-</v>
      </c>
      <c r="G21" s="20"/>
      <c r="H21" s="18"/>
    </row>
    <row r="22" spans="1:8" ht="15" thickBot="1">
      <c r="A22" s="356"/>
      <c r="B22" s="340"/>
      <c r="C22" s="343"/>
      <c r="D22" s="91" t="s">
        <v>215</v>
      </c>
      <c r="E22" s="92"/>
      <c r="F22" s="105" t="str">
        <f>INDEX(AE,MATCH(7!D22,Afmetingen,0))</f>
        <v>-</v>
      </c>
      <c r="G22" s="20"/>
      <c r="H22" s="18"/>
    </row>
    <row r="23" spans="1:8" ht="15" thickBot="1">
      <c r="A23" s="356"/>
      <c r="B23" s="344" t="s">
        <v>93</v>
      </c>
      <c r="C23" s="347" t="s">
        <v>74</v>
      </c>
      <c r="D23" s="106" t="s">
        <v>215</v>
      </c>
      <c r="E23" s="95" t="str">
        <f>INDEX(Stoffen,MATCH(7!D23,Corrosieve,0))</f>
        <v>-</v>
      </c>
      <c r="F23" s="107" t="str">
        <f>INDEX(AF,MATCH(7!D23,Corrosieve,0))</f>
        <v>-</v>
      </c>
      <c r="G23" s="20"/>
      <c r="H23" s="18"/>
    </row>
    <row r="24" spans="1:8" ht="15" thickBot="1">
      <c r="A24" s="356"/>
      <c r="B24" s="345"/>
      <c r="C24" s="348"/>
      <c r="D24" s="108" t="s">
        <v>215</v>
      </c>
      <c r="E24" s="98" t="str">
        <f>INDEX(Stoffen,MATCH(7!D24,Corrosieve,0))</f>
        <v>-</v>
      </c>
      <c r="F24" s="109" t="str">
        <f>INDEX(AF,MATCH(7!D24,Corrosieve,0))</f>
        <v>-</v>
      </c>
      <c r="G24" s="20"/>
      <c r="H24" s="18"/>
    </row>
    <row r="25" spans="1:8" ht="15" thickBot="1">
      <c r="A25" s="356"/>
      <c r="B25" s="346"/>
      <c r="C25" s="349"/>
      <c r="D25" s="110" t="s">
        <v>215</v>
      </c>
      <c r="E25" s="101" t="str">
        <f>INDEX(Stoffen,MATCH(7!D25,Corrosieve,0))</f>
        <v>-</v>
      </c>
      <c r="F25" s="111" t="str">
        <f>INDEX(AF,MATCH(7!D25,Corrosieve,0))</f>
        <v>-</v>
      </c>
      <c r="G25" s="20"/>
      <c r="H25" s="18"/>
    </row>
    <row r="26" spans="1:8" ht="15" thickBot="1">
      <c r="A26" s="356"/>
      <c r="B26" s="338" t="s">
        <v>94</v>
      </c>
      <c r="C26" s="341" t="s">
        <v>75</v>
      </c>
      <c r="D26" s="85" t="s">
        <v>215</v>
      </c>
      <c r="E26" s="86"/>
      <c r="F26" s="103" t="str">
        <f>INDEX(AG,MATCH(7!D26,IP,0))</f>
        <v>-</v>
      </c>
      <c r="G26" s="20"/>
      <c r="H26" s="18"/>
    </row>
    <row r="27" spans="1:8" ht="15" thickBot="1">
      <c r="A27" s="356"/>
      <c r="B27" s="339"/>
      <c r="C27" s="342"/>
      <c r="D27" s="88" t="s">
        <v>215</v>
      </c>
      <c r="E27" s="89"/>
      <c r="F27" s="104" t="str">
        <f>INDEX(AG,MATCH(7!D27,IP,0))</f>
        <v>-</v>
      </c>
      <c r="G27" s="20"/>
      <c r="H27" s="18"/>
    </row>
    <row r="28" spans="1:8" ht="15" thickBot="1">
      <c r="A28" s="356"/>
      <c r="B28" s="340"/>
      <c r="C28" s="343"/>
      <c r="D28" s="91" t="s">
        <v>215</v>
      </c>
      <c r="E28" s="92"/>
      <c r="F28" s="105" t="str">
        <f>INDEX(AG,MATCH(7!D28,IP,0))</f>
        <v>-</v>
      </c>
      <c r="G28" s="20"/>
      <c r="H28" s="18"/>
    </row>
    <row r="29" spans="1:8" ht="27" customHeight="1" thickBot="1">
      <c r="A29" s="356"/>
      <c r="B29" s="344" t="s">
        <v>95</v>
      </c>
      <c r="C29" s="347" t="s">
        <v>76</v>
      </c>
      <c r="D29" s="106" t="s">
        <v>215</v>
      </c>
      <c r="E29" s="95"/>
      <c r="F29" s="107" t="str">
        <f>INDEX(AH,MATCH(7!D29,Trillingen,0))</f>
        <v>-</v>
      </c>
      <c r="G29" s="20"/>
      <c r="H29" s="18"/>
    </row>
    <row r="30" spans="1:8" ht="15" thickBot="1">
      <c r="A30" s="356"/>
      <c r="B30" s="346"/>
      <c r="C30" s="349"/>
      <c r="D30" s="110" t="s">
        <v>215</v>
      </c>
      <c r="E30" s="101"/>
      <c r="F30" s="111" t="str">
        <f>INDEX(AH,MATCH(7!D30,Trillingen,0))</f>
        <v>-</v>
      </c>
      <c r="G30" s="20"/>
      <c r="H30" s="18"/>
    </row>
    <row r="31" spans="1:8" ht="30.75" customHeight="1" thickBot="1">
      <c r="A31" s="356"/>
      <c r="B31" s="71" t="s">
        <v>96</v>
      </c>
      <c r="C31" s="72" t="s">
        <v>77</v>
      </c>
      <c r="D31" s="112" t="s">
        <v>215</v>
      </c>
      <c r="E31" s="113" t="str">
        <f>INDEX(Flora,MATCH(7!D31,Flora_V,0))</f>
        <v>-</v>
      </c>
      <c r="F31" s="114" t="str">
        <f>INDEX(AK,MATCH(7!D31,Flora_V,0))</f>
        <v>-</v>
      </c>
      <c r="G31" s="20"/>
      <c r="H31" s="18"/>
    </row>
    <row r="32" spans="1:8" ht="27" customHeight="1" thickBot="1">
      <c r="A32" s="356"/>
      <c r="B32" s="73" t="s">
        <v>97</v>
      </c>
      <c r="C32" s="74" t="s">
        <v>78</v>
      </c>
      <c r="D32" s="115" t="s">
        <v>215</v>
      </c>
      <c r="E32" s="116" t="str">
        <f>INDEX(Fauna,MATCH(7!D32,Fauna_V,0))</f>
        <v>-</v>
      </c>
      <c r="F32" s="117" t="str">
        <f>INDEX(AL,MATCH(7!D32,Fauna_V,0))</f>
        <v>-</v>
      </c>
      <c r="G32" s="20"/>
      <c r="H32" s="18"/>
    </row>
    <row r="33" spans="1:8" ht="15" thickBot="1">
      <c r="A33" s="356"/>
      <c r="B33" s="338" t="s">
        <v>98</v>
      </c>
      <c r="C33" s="341" t="s">
        <v>79</v>
      </c>
      <c r="D33" s="85" t="s">
        <v>215</v>
      </c>
      <c r="E33" s="86"/>
      <c r="F33" s="103" t="str">
        <f>INDEX(AM,MATCH(7!D33,Electro,0))</f>
        <v>-</v>
      </c>
      <c r="G33" s="20"/>
      <c r="H33" s="18"/>
    </row>
    <row r="34" spans="1:8" ht="15" thickBot="1">
      <c r="A34" s="356"/>
      <c r="B34" s="339"/>
      <c r="C34" s="342"/>
      <c r="D34" s="88" t="s">
        <v>215</v>
      </c>
      <c r="E34" s="89"/>
      <c r="F34" s="104" t="str">
        <f>INDEX(AM,MATCH(7!D34,Electro,0))</f>
        <v>-</v>
      </c>
      <c r="G34" s="20"/>
      <c r="H34" s="18"/>
    </row>
    <row r="35" spans="1:8" ht="15" thickBot="1">
      <c r="A35" s="356"/>
      <c r="B35" s="340"/>
      <c r="C35" s="343"/>
      <c r="D35" s="91" t="s">
        <v>215</v>
      </c>
      <c r="E35" s="92"/>
      <c r="F35" s="105" t="str">
        <f>INDEX(AM,MATCH(7!D35,Electro,0))</f>
        <v>-</v>
      </c>
      <c r="G35" s="20"/>
      <c r="H35" s="18"/>
    </row>
    <row r="36" spans="1:8" ht="15" thickBot="1">
      <c r="A36" s="356"/>
      <c r="B36" s="73" t="s">
        <v>99</v>
      </c>
      <c r="C36" s="74" t="s">
        <v>80</v>
      </c>
      <c r="D36" s="115" t="s">
        <v>215</v>
      </c>
      <c r="E36" s="116"/>
      <c r="F36" s="117" t="str">
        <f>INDEX(AN,MATCH(7!D36,Zonne,0))</f>
        <v>-</v>
      </c>
      <c r="G36" s="20"/>
      <c r="H36" s="18"/>
    </row>
    <row r="37" spans="1:8" ht="15" thickBot="1">
      <c r="A37" s="357" t="s">
        <v>355</v>
      </c>
      <c r="B37" s="338" t="s">
        <v>100</v>
      </c>
      <c r="C37" s="341" t="s">
        <v>81</v>
      </c>
      <c r="D37" s="85" t="s">
        <v>215</v>
      </c>
      <c r="E37" s="86" t="str">
        <f>INDEX(Bekwa_V,MATCH(7!D37,Bekwa,0))</f>
        <v>-</v>
      </c>
      <c r="F37" s="103" t="str">
        <f>INDEX(BA,MATCH(7!D37,Bekwa,0))</f>
        <v>-</v>
      </c>
      <c r="G37" s="20"/>
      <c r="H37" s="18"/>
    </row>
    <row r="38" spans="1:8" ht="15" thickBot="1">
      <c r="A38" s="357"/>
      <c r="B38" s="339"/>
      <c r="C38" s="342"/>
      <c r="D38" s="88" t="s">
        <v>215</v>
      </c>
      <c r="E38" s="89" t="str">
        <f>INDEX(Bekwa_V,MATCH(7!D38,Bekwa,0))</f>
        <v>-</v>
      </c>
      <c r="F38" s="104" t="str">
        <f>INDEX(BA,MATCH(7!D38,Bekwa,0))</f>
        <v>-</v>
      </c>
      <c r="G38" s="20"/>
      <c r="H38" s="18"/>
    </row>
    <row r="39" spans="1:8" ht="15" thickBot="1">
      <c r="A39" s="357"/>
      <c r="B39" s="340"/>
      <c r="C39" s="343"/>
      <c r="D39" s="91" t="s">
        <v>215</v>
      </c>
      <c r="E39" s="92" t="str">
        <f>INDEX(Bekwa_V,MATCH(7!D39,Bekwa,0))</f>
        <v>-</v>
      </c>
      <c r="F39" s="105" t="str">
        <f>INDEX(BA,MATCH(7!D39,Bekwa,0))</f>
        <v>-</v>
      </c>
      <c r="G39" s="20"/>
      <c r="H39" s="18"/>
    </row>
    <row r="40" spans="1:8" ht="15" thickBot="1">
      <c r="A40" s="357"/>
      <c r="B40" s="344" t="s">
        <v>101</v>
      </c>
      <c r="C40" s="347" t="s">
        <v>82</v>
      </c>
      <c r="D40" s="106" t="s">
        <v>215</v>
      </c>
      <c r="E40" s="95"/>
      <c r="F40" s="107" t="str">
        <f>INDEX(BB,MATCH(7!D40,Toest,0))</f>
        <v>-</v>
      </c>
      <c r="G40" s="20"/>
      <c r="H40" s="18"/>
    </row>
    <row r="41" spans="1:8" ht="15" thickBot="1">
      <c r="A41" s="357"/>
      <c r="B41" s="346"/>
      <c r="C41" s="349"/>
      <c r="D41" s="110" t="s">
        <v>215</v>
      </c>
      <c r="E41" s="101"/>
      <c r="F41" s="111" t="str">
        <f>INDEX(BB,MATCH(7!D41,Toest,0))</f>
        <v>-</v>
      </c>
      <c r="G41" s="20"/>
      <c r="H41" s="18"/>
    </row>
    <row r="42" spans="1:8" ht="15" thickBot="1">
      <c r="A42" s="357"/>
      <c r="B42" s="338" t="s">
        <v>102</v>
      </c>
      <c r="C42" s="341" t="s">
        <v>83</v>
      </c>
      <c r="D42" s="85" t="s">
        <v>215</v>
      </c>
      <c r="E42" s="86" t="str">
        <f>INDEX(Aanrak_V,MATCH(7!D42,Aanrak,0))</f>
        <v>-</v>
      </c>
      <c r="F42" s="103" t="str">
        <f>INDEX(BC,MATCH(7!D42,Aanrak,0))</f>
        <v>-</v>
      </c>
      <c r="G42" s="20"/>
      <c r="H42" s="18"/>
    </row>
    <row r="43" spans="1:8" ht="15" thickBot="1">
      <c r="A43" s="357"/>
      <c r="B43" s="340"/>
      <c r="C43" s="343"/>
      <c r="D43" s="91" t="s">
        <v>215</v>
      </c>
      <c r="E43" s="92" t="str">
        <f>INDEX(Aanrak_V,MATCH(7!D43,Aanrak,0))</f>
        <v>-</v>
      </c>
      <c r="F43" s="105" t="str">
        <f>INDEX(BC,MATCH(7!D43,Aanrak,0))</f>
        <v>-</v>
      </c>
      <c r="G43" s="20"/>
      <c r="H43" s="18"/>
    </row>
    <row r="44" spans="1:8" ht="15" thickBot="1">
      <c r="A44" s="357"/>
      <c r="B44" s="344" t="s">
        <v>103</v>
      </c>
      <c r="C44" s="347" t="s">
        <v>84</v>
      </c>
      <c r="D44" s="106" t="s">
        <v>215</v>
      </c>
      <c r="E44" s="95" t="str">
        <f>INDEX(Ontruim_V,MATCH(7!D44,Ontruim,0))</f>
        <v>-</v>
      </c>
      <c r="F44" s="107" t="str">
        <f>INDEX(BD,MATCH(7!D44,Ontruim,0))</f>
        <v>-</v>
      </c>
      <c r="G44" s="20"/>
      <c r="H44" s="18"/>
    </row>
    <row r="45" spans="1:8" ht="15" thickBot="1">
      <c r="A45" s="357"/>
      <c r="B45" s="346"/>
      <c r="C45" s="349"/>
      <c r="D45" s="110" t="s">
        <v>215</v>
      </c>
      <c r="E45" s="101" t="str">
        <f>INDEX(Ontruim_V,MATCH(7!D45,Ontruim,0))</f>
        <v>-</v>
      </c>
      <c r="F45" s="111" t="str">
        <f>INDEX(BD,MATCH(7!D45,Ontruim,0))</f>
        <v>-</v>
      </c>
      <c r="G45" s="20"/>
      <c r="H45" s="18"/>
    </row>
    <row r="46" spans="1:8" ht="15" thickBot="1">
      <c r="A46" s="357"/>
      <c r="B46" s="338" t="s">
        <v>104</v>
      </c>
      <c r="C46" s="341" t="s">
        <v>85</v>
      </c>
      <c r="D46" s="85" t="s">
        <v>215</v>
      </c>
      <c r="E46" s="86" t="str">
        <f>INDEX(Aard_V,MATCH(7!D46,Aard,0))</f>
        <v>-</v>
      </c>
      <c r="F46" s="103" t="str">
        <f>INDEX(BE,MATCH(7!D46,Aard,0))</f>
        <v>-</v>
      </c>
      <c r="G46" s="20"/>
      <c r="H46" s="18"/>
    </row>
    <row r="47" spans="1:8" ht="15" thickBot="1">
      <c r="A47" s="357"/>
      <c r="B47" s="339"/>
      <c r="C47" s="342"/>
      <c r="D47" s="88" t="s">
        <v>215</v>
      </c>
      <c r="E47" s="89" t="str">
        <f>INDEX(Aard_V,MATCH(7!D47,Aard,0))</f>
        <v>-</v>
      </c>
      <c r="F47" s="104" t="str">
        <f>INDEX(BE,MATCH(7!D47,Aard,0))</f>
        <v>-</v>
      </c>
      <c r="G47" s="20"/>
      <c r="H47" s="18"/>
    </row>
    <row r="48" spans="1:8" ht="15" thickBot="1">
      <c r="A48" s="357"/>
      <c r="B48" s="340"/>
      <c r="C48" s="343"/>
      <c r="D48" s="91" t="s">
        <v>215</v>
      </c>
      <c r="E48" s="92" t="str">
        <f>INDEX(Aard_V,MATCH(7!D48,Aard,0))</f>
        <v>-</v>
      </c>
      <c r="F48" s="105" t="str">
        <f>INDEX(BE,MATCH(7!D48,Aard,0))</f>
        <v>-</v>
      </c>
      <c r="G48" s="20"/>
      <c r="H48" s="18"/>
    </row>
    <row r="49" spans="1:8" ht="21.75" customHeight="1" thickBot="1">
      <c r="A49" s="358" t="s">
        <v>354</v>
      </c>
      <c r="B49" s="73" t="s">
        <v>105</v>
      </c>
      <c r="C49" s="74" t="s">
        <v>86</v>
      </c>
      <c r="D49" s="115" t="s">
        <v>215</v>
      </c>
      <c r="E49" s="116" t="str">
        <f>INDEX(Bouw_V,MATCH(7!D49,Bouw,0))</f>
        <v>–</v>
      </c>
      <c r="F49" s="117" t="str">
        <f>INDEX(CA,MATCH(7!D49,Bouw,0))</f>
        <v>-</v>
      </c>
      <c r="G49" s="20"/>
      <c r="H49" s="18"/>
    </row>
    <row r="50" spans="1:8" ht="22.5" customHeight="1" thickBot="1">
      <c r="A50" s="358"/>
      <c r="B50" s="338" t="s">
        <v>106</v>
      </c>
      <c r="C50" s="341" t="s">
        <v>87</v>
      </c>
      <c r="D50" s="85" t="s">
        <v>215</v>
      </c>
      <c r="E50" s="86" t="str">
        <f>INDEX(Structuur_V,MATCH(7!D50,Structuur,0))</f>
        <v>-</v>
      </c>
      <c r="F50" s="103" t="str">
        <f>INDEX(CB,MATCH(7!D50,Structuur,0))</f>
        <v>-</v>
      </c>
      <c r="G50" s="20"/>
      <c r="H50" s="18"/>
    </row>
    <row r="51" spans="1:8" ht="22.5" customHeight="1" thickBot="1">
      <c r="A51" s="358"/>
      <c r="B51" s="339"/>
      <c r="C51" s="342"/>
      <c r="D51" s="88" t="s">
        <v>215</v>
      </c>
      <c r="E51" s="89" t="str">
        <f>INDEX(Structuur_V,MATCH(7!D51,Structuur,0))</f>
        <v>-</v>
      </c>
      <c r="F51" s="104" t="str">
        <f>INDEX(CB,MATCH(7!D51,Structuur,0))</f>
        <v>-</v>
      </c>
      <c r="G51" s="20"/>
      <c r="H51" s="18"/>
    </row>
    <row r="52" spans="1:8" ht="22.5" customHeight="1" thickBot="1">
      <c r="A52" s="358"/>
      <c r="B52" s="340"/>
      <c r="C52" s="343"/>
      <c r="D52" s="91" t="s">
        <v>215</v>
      </c>
      <c r="E52" s="92" t="str">
        <f>INDEX(Structuur_V,MATCH(7!D52,Structuur,0))</f>
        <v>-</v>
      </c>
      <c r="F52" s="105" t="str">
        <f>INDEX(CB,MATCH(7!D52,Structuur,0))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1.xml><?xml version="1.0" encoding="utf-8"?>
<worksheet xmlns="http://schemas.openxmlformats.org/spreadsheetml/2006/main" xmlns:r="http://schemas.openxmlformats.org/officeDocument/2006/relationships">
  <dimension ref="A1:P55"/>
  <sheetViews>
    <sheetView zoomScale="80" zoomScaleNormal="80" zoomScalePageLayoutView="0" workbookViewId="0" topLeftCell="A1">
      <selection activeCell="G24" sqref="G24"/>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1.75" customHeight="1" thickBot="1">
      <c r="A5" s="75" t="str">
        <f>Coordonnées!$D$12</f>
        <v>-</v>
      </c>
      <c r="B5" s="76"/>
      <c r="C5" s="77"/>
      <c r="D5" s="62"/>
      <c r="E5" s="362"/>
      <c r="F5" s="363"/>
      <c r="H5" s="18"/>
    </row>
    <row r="6" spans="1:8" ht="15" customHeight="1">
      <c r="A6" s="350" t="s">
        <v>372</v>
      </c>
      <c r="B6" s="351"/>
      <c r="C6" s="351"/>
      <c r="D6" s="351"/>
      <c r="E6" s="351"/>
      <c r="F6" s="352"/>
      <c r="H6" s="18"/>
    </row>
    <row r="7" spans="1:8" ht="21.75" customHeight="1" thickBot="1">
      <c r="A7" s="78" t="str">
        <f>Coordonnées!$D$19</f>
        <v>-</v>
      </c>
      <c r="B7" s="79"/>
      <c r="C7" s="80"/>
      <c r="D7" s="80"/>
      <c r="E7" s="353"/>
      <c r="F7" s="354"/>
      <c r="H7" s="18"/>
    </row>
    <row r="8" spans="1:8" ht="15" customHeight="1">
      <c r="A8" s="350" t="s">
        <v>89</v>
      </c>
      <c r="B8" s="351"/>
      <c r="C8" s="351"/>
      <c r="D8" s="351"/>
      <c r="E8" s="351"/>
      <c r="F8" s="352"/>
      <c r="H8" s="18"/>
    </row>
    <row r="9" spans="1:8" ht="18" customHeight="1">
      <c r="A9" s="81" t="str">
        <f>Coordonnées!$D$25</f>
        <v>-</v>
      </c>
      <c r="B9" s="82"/>
      <c r="C9" s="82"/>
      <c r="D9" s="82"/>
      <c r="E9" s="82"/>
      <c r="F9" s="83"/>
      <c r="H9" s="18"/>
    </row>
    <row r="10" spans="1:8" ht="21.75" customHeight="1" thickBot="1">
      <c r="A10" s="84" t="str">
        <f>Coordonnées!$D$36</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INDEX(Omgevingstemperatuur,MATCH(8!D14,Temperatuur,0))</f>
        <v>-</v>
      </c>
      <c r="F14" s="87" t="str">
        <f>INDEX(AA,MATCH(8!D14,Temperatuur,0))</f>
        <v>-</v>
      </c>
      <c r="G14" s="19"/>
      <c r="H14" s="18"/>
    </row>
    <row r="15" spans="1:8" ht="15" thickBot="1">
      <c r="A15" s="356"/>
      <c r="B15" s="339"/>
      <c r="C15" s="342"/>
      <c r="D15" s="88" t="s">
        <v>215</v>
      </c>
      <c r="E15" s="89" t="str">
        <f>INDEX(Omgevingstemperatuur,MATCH(8!D15,Temperatuur,0))</f>
        <v>-</v>
      </c>
      <c r="F15" s="90" t="str">
        <f>INDEX(AA,MATCH(8!D15,Temperatuur,0))</f>
        <v>-</v>
      </c>
      <c r="G15" s="19"/>
      <c r="H15" s="18"/>
    </row>
    <row r="16" spans="1:8" ht="15" thickBot="1">
      <c r="A16" s="356"/>
      <c r="B16" s="340"/>
      <c r="C16" s="343"/>
      <c r="D16" s="91" t="s">
        <v>215</v>
      </c>
      <c r="E16" s="92" t="str">
        <f>INDEX(Omgevingstemperatuur,MATCH(8!D16,Temperatuur,0))</f>
        <v>-</v>
      </c>
      <c r="F16" s="93" t="str">
        <f>INDEX(AA,MATCH(8!D16,Temperatuur,0))</f>
        <v>-</v>
      </c>
      <c r="G16" s="19"/>
      <c r="H16" s="18"/>
    </row>
    <row r="17" spans="1:8" ht="15" thickBot="1">
      <c r="A17" s="356"/>
      <c r="B17" s="344" t="s">
        <v>91</v>
      </c>
      <c r="C17" s="347" t="s">
        <v>72</v>
      </c>
      <c r="D17" s="94" t="s">
        <v>215</v>
      </c>
      <c r="E17" s="95" t="str">
        <f>INDEX(Water,MATCH(8!D17,Aanwezigheid,0))</f>
        <v>-</v>
      </c>
      <c r="F17" s="96" t="str">
        <f>INDEX(AD,MATCH(8!D17,Aanwezigheid,0))</f>
        <v>-</v>
      </c>
      <c r="G17" s="20"/>
      <c r="H17" s="18"/>
    </row>
    <row r="18" spans="1:8" ht="15" thickBot="1">
      <c r="A18" s="356"/>
      <c r="B18" s="345"/>
      <c r="C18" s="348"/>
      <c r="D18" s="97" t="s">
        <v>215</v>
      </c>
      <c r="E18" s="98" t="str">
        <f>INDEX(Water,MATCH(8!D18,Aanwezigheid,0))</f>
        <v>-</v>
      </c>
      <c r="F18" s="99" t="str">
        <f>INDEX(AD,MATCH(8!D18,Aanwezigheid,0))</f>
        <v>-</v>
      </c>
      <c r="G18" s="20"/>
      <c r="H18" s="18"/>
    </row>
    <row r="19" spans="1:8" ht="15" thickBot="1">
      <c r="A19" s="356"/>
      <c r="B19" s="346"/>
      <c r="C19" s="349"/>
      <c r="D19" s="100" t="s">
        <v>215</v>
      </c>
      <c r="E19" s="101" t="str">
        <f>INDEX(Water,MATCH(8!D19,Aanwezigheid,0))</f>
        <v>-</v>
      </c>
      <c r="F19" s="102" t="str">
        <f>INDEX(AD,MATCH(8!D19,Aanwezigheid,0))</f>
        <v>-</v>
      </c>
      <c r="G19" s="20"/>
      <c r="H19" s="18"/>
    </row>
    <row r="20" spans="1:8" ht="15" thickBot="1">
      <c r="A20" s="356"/>
      <c r="B20" s="338" t="s">
        <v>92</v>
      </c>
      <c r="C20" s="341" t="s">
        <v>73</v>
      </c>
      <c r="D20" s="85" t="s">
        <v>215</v>
      </c>
      <c r="E20" s="86"/>
      <c r="F20" s="103" t="str">
        <f>INDEX(AE,MATCH(8!D20,Afmetingen,0))</f>
        <v>-</v>
      </c>
      <c r="G20" s="20"/>
      <c r="H20" s="18"/>
    </row>
    <row r="21" spans="1:8" ht="15" thickBot="1">
      <c r="A21" s="356"/>
      <c r="B21" s="339"/>
      <c r="C21" s="342"/>
      <c r="D21" s="88" t="s">
        <v>215</v>
      </c>
      <c r="E21" s="89"/>
      <c r="F21" s="104" t="str">
        <f>INDEX(AE,MATCH(8!D21,Afmetingen,0))</f>
        <v>-</v>
      </c>
      <c r="G21" s="20"/>
      <c r="H21" s="18"/>
    </row>
    <row r="22" spans="1:8" ht="15" thickBot="1">
      <c r="A22" s="356"/>
      <c r="B22" s="340"/>
      <c r="C22" s="343"/>
      <c r="D22" s="91" t="s">
        <v>215</v>
      </c>
      <c r="E22" s="92"/>
      <c r="F22" s="105" t="str">
        <f>INDEX(AE,MATCH(8!D22,Afmetingen,0))</f>
        <v>-</v>
      </c>
      <c r="G22" s="20"/>
      <c r="H22" s="18"/>
    </row>
    <row r="23" spans="1:8" ht="15" thickBot="1">
      <c r="A23" s="356"/>
      <c r="B23" s="344" t="s">
        <v>93</v>
      </c>
      <c r="C23" s="347" t="s">
        <v>74</v>
      </c>
      <c r="D23" s="106" t="s">
        <v>215</v>
      </c>
      <c r="E23" s="95" t="str">
        <f>INDEX(Stoffen,MATCH(8!D23,Corrosieve,0))</f>
        <v>-</v>
      </c>
      <c r="F23" s="107" t="str">
        <f>INDEX(AF,MATCH(8!D23,Corrosieve,0))</f>
        <v>-</v>
      </c>
      <c r="G23" s="20"/>
      <c r="H23" s="18"/>
    </row>
    <row r="24" spans="1:8" ht="15" thickBot="1">
      <c r="A24" s="356"/>
      <c r="B24" s="345"/>
      <c r="C24" s="348"/>
      <c r="D24" s="108" t="s">
        <v>215</v>
      </c>
      <c r="E24" s="98" t="str">
        <f>INDEX(Stoffen,MATCH(8!D24,Corrosieve,0))</f>
        <v>-</v>
      </c>
      <c r="F24" s="109" t="str">
        <f>INDEX(AF,MATCH(8!D24,Corrosieve,0))</f>
        <v>-</v>
      </c>
      <c r="G24" s="20"/>
      <c r="H24" s="18"/>
    </row>
    <row r="25" spans="1:8" ht="15" thickBot="1">
      <c r="A25" s="356"/>
      <c r="B25" s="346"/>
      <c r="C25" s="349"/>
      <c r="D25" s="110" t="s">
        <v>215</v>
      </c>
      <c r="E25" s="101" t="str">
        <f>INDEX(Stoffen,MATCH(8!D25,Corrosieve,0))</f>
        <v>-</v>
      </c>
      <c r="F25" s="111" t="str">
        <f>INDEX(AF,MATCH(8!D25,Corrosieve,0))</f>
        <v>-</v>
      </c>
      <c r="G25" s="20"/>
      <c r="H25" s="18"/>
    </row>
    <row r="26" spans="1:8" ht="15" thickBot="1">
      <c r="A26" s="356"/>
      <c r="B26" s="338" t="s">
        <v>94</v>
      </c>
      <c r="C26" s="341" t="s">
        <v>75</v>
      </c>
      <c r="D26" s="85" t="s">
        <v>215</v>
      </c>
      <c r="E26" s="86"/>
      <c r="F26" s="103" t="str">
        <f>INDEX(AG,MATCH(8!D26,IP,0))</f>
        <v>-</v>
      </c>
      <c r="G26" s="20"/>
      <c r="H26" s="18"/>
    </row>
    <row r="27" spans="1:8" ht="15" thickBot="1">
      <c r="A27" s="356"/>
      <c r="B27" s="339"/>
      <c r="C27" s="342"/>
      <c r="D27" s="88" t="s">
        <v>215</v>
      </c>
      <c r="E27" s="89"/>
      <c r="F27" s="104" t="str">
        <f>INDEX(AG,MATCH(8!D27,IP,0))</f>
        <v>-</v>
      </c>
      <c r="G27" s="20"/>
      <c r="H27" s="18"/>
    </row>
    <row r="28" spans="1:8" ht="15" thickBot="1">
      <c r="A28" s="356"/>
      <c r="B28" s="340"/>
      <c r="C28" s="343"/>
      <c r="D28" s="91" t="s">
        <v>215</v>
      </c>
      <c r="E28" s="92"/>
      <c r="F28" s="105" t="str">
        <f>INDEX(AG,MATCH(8!D28,IP,0))</f>
        <v>-</v>
      </c>
      <c r="G28" s="20"/>
      <c r="H28" s="18"/>
    </row>
    <row r="29" spans="1:8" ht="27" customHeight="1" thickBot="1">
      <c r="A29" s="356"/>
      <c r="B29" s="344" t="s">
        <v>95</v>
      </c>
      <c r="C29" s="347" t="s">
        <v>76</v>
      </c>
      <c r="D29" s="106" t="s">
        <v>215</v>
      </c>
      <c r="E29" s="95"/>
      <c r="F29" s="107" t="str">
        <f>INDEX(AH,MATCH(8!D29,Trillingen,0))</f>
        <v>-</v>
      </c>
      <c r="G29" s="20"/>
      <c r="H29" s="18"/>
    </row>
    <row r="30" spans="1:8" ht="15" thickBot="1">
      <c r="A30" s="356"/>
      <c r="B30" s="346"/>
      <c r="C30" s="349"/>
      <c r="D30" s="110" t="s">
        <v>215</v>
      </c>
      <c r="E30" s="101"/>
      <c r="F30" s="111" t="str">
        <f>INDEX(AH,MATCH(8!D30,Trillingen,0))</f>
        <v>-</v>
      </c>
      <c r="G30" s="20"/>
      <c r="H30" s="18"/>
    </row>
    <row r="31" spans="1:8" ht="30.75" customHeight="1" thickBot="1">
      <c r="A31" s="356"/>
      <c r="B31" s="71" t="s">
        <v>96</v>
      </c>
      <c r="C31" s="72" t="s">
        <v>77</v>
      </c>
      <c r="D31" s="112" t="s">
        <v>215</v>
      </c>
      <c r="E31" s="113" t="str">
        <f>INDEX(Flora,MATCH(8!D31,Flora_V,0))</f>
        <v>-</v>
      </c>
      <c r="F31" s="114" t="str">
        <f>INDEX(AK,MATCH(8!D31,Flora_V,0))</f>
        <v>-</v>
      </c>
      <c r="G31" s="20"/>
      <c r="H31" s="18"/>
    </row>
    <row r="32" spans="1:8" ht="27" customHeight="1" thickBot="1">
      <c r="A32" s="356"/>
      <c r="B32" s="73" t="s">
        <v>97</v>
      </c>
      <c r="C32" s="74" t="s">
        <v>78</v>
      </c>
      <c r="D32" s="115" t="s">
        <v>215</v>
      </c>
      <c r="E32" s="116" t="str">
        <f>INDEX(Fauna,MATCH(8!D32,Fauna_V,0))</f>
        <v>-</v>
      </c>
      <c r="F32" s="117" t="str">
        <f>INDEX(AL,MATCH(8!D32,Fauna_V,0))</f>
        <v>-</v>
      </c>
      <c r="G32" s="20"/>
      <c r="H32" s="18"/>
    </row>
    <row r="33" spans="1:8" ht="15" thickBot="1">
      <c r="A33" s="356"/>
      <c r="B33" s="338" t="s">
        <v>98</v>
      </c>
      <c r="C33" s="341" t="s">
        <v>79</v>
      </c>
      <c r="D33" s="85" t="s">
        <v>215</v>
      </c>
      <c r="E33" s="86"/>
      <c r="F33" s="103" t="str">
        <f>INDEX(AM,MATCH(8!D33,Electro,0))</f>
        <v>-</v>
      </c>
      <c r="G33" s="20"/>
      <c r="H33" s="18"/>
    </row>
    <row r="34" spans="1:8" ht="15" thickBot="1">
      <c r="A34" s="356"/>
      <c r="B34" s="339"/>
      <c r="C34" s="342"/>
      <c r="D34" s="88" t="s">
        <v>215</v>
      </c>
      <c r="E34" s="89"/>
      <c r="F34" s="104" t="str">
        <f>INDEX(AM,MATCH(8!D34,Electro,0))</f>
        <v>-</v>
      </c>
      <c r="G34" s="20"/>
      <c r="H34" s="18"/>
    </row>
    <row r="35" spans="1:8" ht="15" thickBot="1">
      <c r="A35" s="356"/>
      <c r="B35" s="340"/>
      <c r="C35" s="343"/>
      <c r="D35" s="91" t="s">
        <v>215</v>
      </c>
      <c r="E35" s="92"/>
      <c r="F35" s="105" t="str">
        <f>INDEX(AM,MATCH(8!D35,Electro,0))</f>
        <v>-</v>
      </c>
      <c r="G35" s="20"/>
      <c r="H35" s="18"/>
    </row>
    <row r="36" spans="1:8" ht="15" thickBot="1">
      <c r="A36" s="356"/>
      <c r="B36" s="73" t="s">
        <v>99</v>
      </c>
      <c r="C36" s="74" t="s">
        <v>80</v>
      </c>
      <c r="D36" s="115" t="s">
        <v>215</v>
      </c>
      <c r="E36" s="116"/>
      <c r="F36" s="117" t="str">
        <f>INDEX(AN,MATCH(8!D36,Zonne,0))</f>
        <v>-</v>
      </c>
      <c r="G36" s="20"/>
      <c r="H36" s="18"/>
    </row>
    <row r="37" spans="1:8" ht="15" thickBot="1">
      <c r="A37" s="357" t="s">
        <v>355</v>
      </c>
      <c r="B37" s="338" t="s">
        <v>100</v>
      </c>
      <c r="C37" s="341" t="s">
        <v>81</v>
      </c>
      <c r="D37" s="85" t="s">
        <v>215</v>
      </c>
      <c r="E37" s="86" t="str">
        <f>INDEX(Bekwa_V,MATCH(8!D37,Bekwa,0))</f>
        <v>-</v>
      </c>
      <c r="F37" s="103" t="str">
        <f>INDEX(BA,MATCH(8!D37,Bekwa,0))</f>
        <v>-</v>
      </c>
      <c r="G37" s="20"/>
      <c r="H37" s="18"/>
    </row>
    <row r="38" spans="1:8" ht="15" thickBot="1">
      <c r="A38" s="357"/>
      <c r="B38" s="339"/>
      <c r="C38" s="342"/>
      <c r="D38" s="88" t="s">
        <v>215</v>
      </c>
      <c r="E38" s="89" t="str">
        <f>INDEX(Bekwa_V,MATCH(8!D38,Bekwa,0))</f>
        <v>-</v>
      </c>
      <c r="F38" s="104" t="str">
        <f>INDEX(BA,MATCH(8!D38,Bekwa,0))</f>
        <v>-</v>
      </c>
      <c r="G38" s="20"/>
      <c r="H38" s="18"/>
    </row>
    <row r="39" spans="1:8" ht="15" thickBot="1">
      <c r="A39" s="357"/>
      <c r="B39" s="340"/>
      <c r="C39" s="343"/>
      <c r="D39" s="91" t="s">
        <v>215</v>
      </c>
      <c r="E39" s="92" t="str">
        <f>INDEX(Bekwa_V,MATCH(8!D39,Bekwa,0))</f>
        <v>-</v>
      </c>
      <c r="F39" s="105" t="str">
        <f>INDEX(BA,MATCH(8!D39,Bekwa,0))</f>
        <v>-</v>
      </c>
      <c r="G39" s="20"/>
      <c r="H39" s="18"/>
    </row>
    <row r="40" spans="1:8" ht="15" thickBot="1">
      <c r="A40" s="357"/>
      <c r="B40" s="344" t="s">
        <v>101</v>
      </c>
      <c r="C40" s="347" t="s">
        <v>82</v>
      </c>
      <c r="D40" s="106" t="s">
        <v>215</v>
      </c>
      <c r="E40" s="95"/>
      <c r="F40" s="107" t="str">
        <f>INDEX(BB,MATCH(8!D40,Toest,0))</f>
        <v>-</v>
      </c>
      <c r="G40" s="20"/>
      <c r="H40" s="18"/>
    </row>
    <row r="41" spans="1:8" ht="15" thickBot="1">
      <c r="A41" s="357"/>
      <c r="B41" s="346"/>
      <c r="C41" s="349"/>
      <c r="D41" s="110" t="s">
        <v>215</v>
      </c>
      <c r="E41" s="101"/>
      <c r="F41" s="111" t="str">
        <f>INDEX(BB,MATCH(8!D41,Toest,0))</f>
        <v>-</v>
      </c>
      <c r="G41" s="20"/>
      <c r="H41" s="18"/>
    </row>
    <row r="42" spans="1:8" ht="15" thickBot="1">
      <c r="A42" s="357"/>
      <c r="B42" s="338" t="s">
        <v>102</v>
      </c>
      <c r="C42" s="341" t="s">
        <v>83</v>
      </c>
      <c r="D42" s="85" t="s">
        <v>215</v>
      </c>
      <c r="E42" s="86" t="str">
        <f>INDEX(Aanrak_V,MATCH(8!D42,Aanrak,0))</f>
        <v>-</v>
      </c>
      <c r="F42" s="103" t="str">
        <f>INDEX(BC,MATCH(8!D42,Aanrak,0))</f>
        <v>-</v>
      </c>
      <c r="G42" s="20"/>
      <c r="H42" s="18"/>
    </row>
    <row r="43" spans="1:8" ht="15" thickBot="1">
      <c r="A43" s="357"/>
      <c r="B43" s="340"/>
      <c r="C43" s="343"/>
      <c r="D43" s="91" t="s">
        <v>215</v>
      </c>
      <c r="E43" s="92" t="str">
        <f>INDEX(Aanrak_V,MATCH(8!D43,Aanrak,0))</f>
        <v>-</v>
      </c>
      <c r="F43" s="105" t="str">
        <f>INDEX(BC,MATCH(8!D43,Aanrak,0))</f>
        <v>-</v>
      </c>
      <c r="G43" s="20"/>
      <c r="H43" s="18"/>
    </row>
    <row r="44" spans="1:8" ht="15" thickBot="1">
      <c r="A44" s="357"/>
      <c r="B44" s="344" t="s">
        <v>103</v>
      </c>
      <c r="C44" s="347" t="s">
        <v>84</v>
      </c>
      <c r="D44" s="106" t="s">
        <v>215</v>
      </c>
      <c r="E44" s="95" t="str">
        <f>INDEX(Ontruim_V,MATCH(8!D44,Ontruim,0))</f>
        <v>-</v>
      </c>
      <c r="F44" s="107" t="str">
        <f>INDEX(BD,MATCH(8!D44,Ontruim,0))</f>
        <v>-</v>
      </c>
      <c r="G44" s="20"/>
      <c r="H44" s="18"/>
    </row>
    <row r="45" spans="1:8" ht="15" thickBot="1">
      <c r="A45" s="357"/>
      <c r="B45" s="346"/>
      <c r="C45" s="349"/>
      <c r="D45" s="110" t="s">
        <v>215</v>
      </c>
      <c r="E45" s="101" t="str">
        <f>INDEX(Ontruim_V,MATCH(8!D45,Ontruim,0))</f>
        <v>-</v>
      </c>
      <c r="F45" s="111" t="str">
        <f>INDEX(BD,MATCH(8!D45,Ontruim,0))</f>
        <v>-</v>
      </c>
      <c r="G45" s="20"/>
      <c r="H45" s="18"/>
    </row>
    <row r="46" spans="1:8" ht="15" thickBot="1">
      <c r="A46" s="357"/>
      <c r="B46" s="338" t="s">
        <v>104</v>
      </c>
      <c r="C46" s="341" t="s">
        <v>85</v>
      </c>
      <c r="D46" s="85" t="s">
        <v>215</v>
      </c>
      <c r="E46" s="86" t="str">
        <f>INDEX(Aard_V,MATCH(8!D46,Aard,0))</f>
        <v>-</v>
      </c>
      <c r="F46" s="103" t="str">
        <f>INDEX(BE,MATCH(8!D46,Aard,0))</f>
        <v>-</v>
      </c>
      <c r="G46" s="20"/>
      <c r="H46" s="18"/>
    </row>
    <row r="47" spans="1:8" ht="15" thickBot="1">
      <c r="A47" s="357"/>
      <c r="B47" s="339"/>
      <c r="C47" s="342"/>
      <c r="D47" s="88" t="s">
        <v>215</v>
      </c>
      <c r="E47" s="89" t="str">
        <f>INDEX(Aard_V,MATCH(8!D47,Aard,0))</f>
        <v>-</v>
      </c>
      <c r="F47" s="104" t="str">
        <f>INDEX(BE,MATCH(8!D47,Aard,0))</f>
        <v>-</v>
      </c>
      <c r="G47" s="20"/>
      <c r="H47" s="18"/>
    </row>
    <row r="48" spans="1:8" ht="15" thickBot="1">
      <c r="A48" s="357"/>
      <c r="B48" s="340"/>
      <c r="C48" s="343"/>
      <c r="D48" s="91" t="s">
        <v>215</v>
      </c>
      <c r="E48" s="92" t="str">
        <f>INDEX(Aard_V,MATCH(8!D48,Aard,0))</f>
        <v>-</v>
      </c>
      <c r="F48" s="105" t="str">
        <f>INDEX(BE,MATCH(8!D48,Aard,0))</f>
        <v>-</v>
      </c>
      <c r="G48" s="20"/>
      <c r="H48" s="18"/>
    </row>
    <row r="49" spans="1:8" ht="21.75" customHeight="1" thickBot="1">
      <c r="A49" s="358" t="s">
        <v>354</v>
      </c>
      <c r="B49" s="73" t="s">
        <v>105</v>
      </c>
      <c r="C49" s="74" t="s">
        <v>86</v>
      </c>
      <c r="D49" s="115" t="s">
        <v>215</v>
      </c>
      <c r="E49" s="116" t="str">
        <f>INDEX(Bouw_V,MATCH(8!D49,Bouw,0))</f>
        <v>–</v>
      </c>
      <c r="F49" s="117" t="str">
        <f>INDEX(CA,MATCH(8!D49,Bouw,0))</f>
        <v>-</v>
      </c>
      <c r="G49" s="20"/>
      <c r="H49" s="18"/>
    </row>
    <row r="50" spans="1:8" ht="22.5" customHeight="1" thickBot="1">
      <c r="A50" s="358"/>
      <c r="B50" s="338" t="s">
        <v>106</v>
      </c>
      <c r="C50" s="341" t="s">
        <v>87</v>
      </c>
      <c r="D50" s="85" t="s">
        <v>215</v>
      </c>
      <c r="E50" s="86" t="str">
        <f>INDEX(Structuur_V,MATCH(8!D50,Structuur,0))</f>
        <v>-</v>
      </c>
      <c r="F50" s="103" t="str">
        <f>INDEX(CB,MATCH(8!D50,Structuur,0))</f>
        <v>-</v>
      </c>
      <c r="G50" s="20"/>
      <c r="H50" s="18"/>
    </row>
    <row r="51" spans="1:8" ht="22.5" customHeight="1" thickBot="1">
      <c r="A51" s="358"/>
      <c r="B51" s="339"/>
      <c r="C51" s="342"/>
      <c r="D51" s="88" t="s">
        <v>215</v>
      </c>
      <c r="E51" s="89" t="str">
        <f>INDEX(Structuur_V,MATCH(8!D51,Structuur,0))</f>
        <v>-</v>
      </c>
      <c r="F51" s="104" t="str">
        <f>INDEX(CB,MATCH(8!D51,Structuur,0))</f>
        <v>-</v>
      </c>
      <c r="G51" s="20"/>
      <c r="H51" s="18"/>
    </row>
    <row r="52" spans="1:8" ht="22.5" customHeight="1" thickBot="1">
      <c r="A52" s="358"/>
      <c r="B52" s="340"/>
      <c r="C52" s="343"/>
      <c r="D52" s="91" t="s">
        <v>215</v>
      </c>
      <c r="E52" s="92" t="str">
        <f>INDEX(Structuur_V,MATCH(8!D52,Structuur,0))</f>
        <v>-</v>
      </c>
      <c r="F52" s="105" t="str">
        <f>INDEX(CB,MATCH(8!D52,Structuur,0))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2.xml><?xml version="1.0" encoding="utf-8"?>
<worksheet xmlns="http://schemas.openxmlformats.org/spreadsheetml/2006/main" xmlns:r="http://schemas.openxmlformats.org/officeDocument/2006/relationships">
  <dimension ref="A1:P55"/>
  <sheetViews>
    <sheetView zoomScalePageLayoutView="0" workbookViewId="0" topLeftCell="A1">
      <selection activeCell="A5" sqref="A5"/>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9.5" customHeight="1" thickBot="1">
      <c r="A5" s="75" t="str">
        <f>Coordonnées!$D$12</f>
        <v>-</v>
      </c>
      <c r="B5" s="76"/>
      <c r="C5" s="77"/>
      <c r="D5" s="62"/>
      <c r="E5" s="362"/>
      <c r="F5" s="363"/>
      <c r="H5" s="18"/>
    </row>
    <row r="6" spans="1:8" ht="15" customHeight="1">
      <c r="A6" s="350" t="s">
        <v>372</v>
      </c>
      <c r="B6" s="351"/>
      <c r="C6" s="351"/>
      <c r="D6" s="351"/>
      <c r="E6" s="351"/>
      <c r="F6" s="352"/>
      <c r="H6" s="18"/>
    </row>
    <row r="7" spans="1:8" ht="24" customHeight="1" thickBot="1">
      <c r="A7" s="78" t="str">
        <f>Coordonnées!$D$19</f>
        <v>-</v>
      </c>
      <c r="B7" s="79"/>
      <c r="C7" s="80"/>
      <c r="D7" s="80"/>
      <c r="E7" s="353"/>
      <c r="F7" s="354"/>
      <c r="H7" s="18"/>
    </row>
    <row r="8" spans="1:8" ht="15" customHeight="1">
      <c r="A8" s="350" t="s">
        <v>89</v>
      </c>
      <c r="B8" s="351"/>
      <c r="C8" s="351"/>
      <c r="D8" s="351"/>
      <c r="E8" s="351"/>
      <c r="F8" s="352"/>
      <c r="H8" s="18"/>
    </row>
    <row r="9" spans="1:8" ht="23.25" customHeight="1">
      <c r="A9" s="81" t="str">
        <f>Coordonnées!$D$25</f>
        <v>-</v>
      </c>
      <c r="B9" s="82"/>
      <c r="C9" s="82"/>
      <c r="D9" s="82"/>
      <c r="E9" s="82"/>
      <c r="F9" s="83"/>
      <c r="H9" s="18"/>
    </row>
    <row r="10" spans="1:8" ht="22.5" customHeight="1" thickBot="1">
      <c r="A10" s="84" t="str">
        <f>Coordonnées!$D$37</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INDEX(Omgevingstemperatuur,MATCH(9!D14,Temperatuur,0))</f>
        <v>-</v>
      </c>
      <c r="F14" s="87" t="str">
        <f>INDEX(AA,MATCH(9!D14,Temperatuur,0))</f>
        <v>-</v>
      </c>
      <c r="G14" s="19"/>
      <c r="H14" s="18"/>
    </row>
    <row r="15" spans="1:8" ht="15" thickBot="1">
      <c r="A15" s="356"/>
      <c r="B15" s="339"/>
      <c r="C15" s="342"/>
      <c r="D15" s="88" t="s">
        <v>215</v>
      </c>
      <c r="E15" s="89" t="str">
        <f>INDEX(Omgevingstemperatuur,MATCH(9!D15,Temperatuur,0))</f>
        <v>-</v>
      </c>
      <c r="F15" s="90" t="str">
        <f>INDEX(AA,MATCH(9!D15,Temperatuur,0))</f>
        <v>-</v>
      </c>
      <c r="G15" s="19"/>
      <c r="H15" s="18"/>
    </row>
    <row r="16" spans="1:8" ht="15" thickBot="1">
      <c r="A16" s="356"/>
      <c r="B16" s="340"/>
      <c r="C16" s="343"/>
      <c r="D16" s="91" t="s">
        <v>215</v>
      </c>
      <c r="E16" s="92" t="str">
        <f>INDEX(Omgevingstemperatuur,MATCH(9!D16,Temperatuur,0))</f>
        <v>-</v>
      </c>
      <c r="F16" s="93" t="str">
        <f>INDEX(AA,MATCH(9!D16,Temperatuur,0))</f>
        <v>-</v>
      </c>
      <c r="G16" s="19"/>
      <c r="H16" s="18"/>
    </row>
    <row r="17" spans="1:8" ht="15" thickBot="1">
      <c r="A17" s="356"/>
      <c r="B17" s="344" t="s">
        <v>91</v>
      </c>
      <c r="C17" s="347" t="s">
        <v>72</v>
      </c>
      <c r="D17" s="94" t="s">
        <v>215</v>
      </c>
      <c r="E17" s="95" t="str">
        <f>INDEX(Water,MATCH(9!D17,Aanwezigheid,0))</f>
        <v>-</v>
      </c>
      <c r="F17" s="96" t="str">
        <f>INDEX(AD,MATCH(9!D17,Aanwezigheid,0))</f>
        <v>-</v>
      </c>
      <c r="G17" s="20"/>
      <c r="H17" s="18"/>
    </row>
    <row r="18" spans="1:8" ht="15" thickBot="1">
      <c r="A18" s="356"/>
      <c r="B18" s="345"/>
      <c r="C18" s="348"/>
      <c r="D18" s="97" t="s">
        <v>215</v>
      </c>
      <c r="E18" s="98" t="str">
        <f>INDEX(Water,MATCH(9!D18,Aanwezigheid,0))</f>
        <v>-</v>
      </c>
      <c r="F18" s="99" t="str">
        <f>INDEX(AD,MATCH(9!D18,Aanwezigheid,0))</f>
        <v>-</v>
      </c>
      <c r="G18" s="20"/>
      <c r="H18" s="18"/>
    </row>
    <row r="19" spans="1:8" ht="15" thickBot="1">
      <c r="A19" s="356"/>
      <c r="B19" s="346"/>
      <c r="C19" s="349"/>
      <c r="D19" s="100" t="s">
        <v>215</v>
      </c>
      <c r="E19" s="101" t="str">
        <f>INDEX(Water,MATCH(9!D19,Aanwezigheid,0))</f>
        <v>-</v>
      </c>
      <c r="F19" s="102" t="str">
        <f>INDEX(AD,MATCH(9!D19,Aanwezigheid,0))</f>
        <v>-</v>
      </c>
      <c r="G19" s="20"/>
      <c r="H19" s="18"/>
    </row>
    <row r="20" spans="1:8" ht="15" thickBot="1">
      <c r="A20" s="356"/>
      <c r="B20" s="338" t="s">
        <v>92</v>
      </c>
      <c r="C20" s="341" t="s">
        <v>73</v>
      </c>
      <c r="D20" s="85" t="s">
        <v>215</v>
      </c>
      <c r="E20" s="86"/>
      <c r="F20" s="103" t="str">
        <f>INDEX(AE,MATCH(9!D20,Afmetingen,0))</f>
        <v>-</v>
      </c>
      <c r="G20" s="20"/>
      <c r="H20" s="18"/>
    </row>
    <row r="21" spans="1:8" ht="15" thickBot="1">
      <c r="A21" s="356"/>
      <c r="B21" s="339"/>
      <c r="C21" s="342"/>
      <c r="D21" s="88" t="s">
        <v>215</v>
      </c>
      <c r="E21" s="89"/>
      <c r="F21" s="104" t="str">
        <f>INDEX(AE,MATCH(9!D21,Afmetingen,0))</f>
        <v>-</v>
      </c>
      <c r="G21" s="20"/>
      <c r="H21" s="18"/>
    </row>
    <row r="22" spans="1:8" ht="15" thickBot="1">
      <c r="A22" s="356"/>
      <c r="B22" s="340"/>
      <c r="C22" s="343"/>
      <c r="D22" s="91" t="s">
        <v>215</v>
      </c>
      <c r="E22" s="92"/>
      <c r="F22" s="105" t="str">
        <f>INDEX(AE,MATCH(9!D22,Afmetingen,0))</f>
        <v>-</v>
      </c>
      <c r="G22" s="20"/>
      <c r="H22" s="18"/>
    </row>
    <row r="23" spans="1:8" ht="15" thickBot="1">
      <c r="A23" s="356"/>
      <c r="B23" s="344" t="s">
        <v>93</v>
      </c>
      <c r="C23" s="347" t="s">
        <v>74</v>
      </c>
      <c r="D23" s="106" t="s">
        <v>215</v>
      </c>
      <c r="E23" s="95" t="str">
        <f>INDEX(Stoffen,MATCH(9!D23,Corrosieve,0))</f>
        <v>-</v>
      </c>
      <c r="F23" s="107" t="str">
        <f>INDEX(AF,MATCH(9!D23,Corrosieve,0))</f>
        <v>-</v>
      </c>
      <c r="G23" s="20"/>
      <c r="H23" s="18"/>
    </row>
    <row r="24" spans="1:8" ht="15" thickBot="1">
      <c r="A24" s="356"/>
      <c r="B24" s="345"/>
      <c r="C24" s="348"/>
      <c r="D24" s="108" t="s">
        <v>215</v>
      </c>
      <c r="E24" s="98" t="str">
        <f>INDEX(Stoffen,MATCH(9!D24,Corrosieve,0))</f>
        <v>-</v>
      </c>
      <c r="F24" s="109" t="str">
        <f>INDEX(AF,MATCH(9!D24,Corrosieve,0))</f>
        <v>-</v>
      </c>
      <c r="G24" s="20"/>
      <c r="H24" s="18"/>
    </row>
    <row r="25" spans="1:8" ht="15" thickBot="1">
      <c r="A25" s="356"/>
      <c r="B25" s="346"/>
      <c r="C25" s="349"/>
      <c r="D25" s="110" t="s">
        <v>215</v>
      </c>
      <c r="E25" s="101" t="str">
        <f>INDEX(Stoffen,MATCH(9!D25,Corrosieve,0))</f>
        <v>-</v>
      </c>
      <c r="F25" s="111" t="str">
        <f>INDEX(AF,MATCH(9!D25,Corrosieve,0))</f>
        <v>-</v>
      </c>
      <c r="G25" s="20"/>
      <c r="H25" s="18"/>
    </row>
    <row r="26" spans="1:8" ht="15" thickBot="1">
      <c r="A26" s="356"/>
      <c r="B26" s="338" t="s">
        <v>94</v>
      </c>
      <c r="C26" s="341" t="s">
        <v>75</v>
      </c>
      <c r="D26" s="85" t="s">
        <v>215</v>
      </c>
      <c r="E26" s="86"/>
      <c r="F26" s="103" t="str">
        <f>INDEX(AG,MATCH(9!D26,IP,0))</f>
        <v>-</v>
      </c>
      <c r="G26" s="20"/>
      <c r="H26" s="18"/>
    </row>
    <row r="27" spans="1:8" ht="15" thickBot="1">
      <c r="A27" s="356"/>
      <c r="B27" s="339"/>
      <c r="C27" s="342"/>
      <c r="D27" s="88" t="s">
        <v>215</v>
      </c>
      <c r="E27" s="89"/>
      <c r="F27" s="104" t="str">
        <f>INDEX(AG,MATCH(9!D27,IP,0))</f>
        <v>-</v>
      </c>
      <c r="G27" s="20"/>
      <c r="H27" s="18"/>
    </row>
    <row r="28" spans="1:8" ht="15" thickBot="1">
      <c r="A28" s="356"/>
      <c r="B28" s="340"/>
      <c r="C28" s="343"/>
      <c r="D28" s="91" t="s">
        <v>215</v>
      </c>
      <c r="E28" s="92"/>
      <c r="F28" s="105" t="str">
        <f>INDEX(AG,MATCH(9!D28,IP,0))</f>
        <v>-</v>
      </c>
      <c r="G28" s="20"/>
      <c r="H28" s="18"/>
    </row>
    <row r="29" spans="1:8" ht="27" customHeight="1" thickBot="1">
      <c r="A29" s="356"/>
      <c r="B29" s="344" t="s">
        <v>95</v>
      </c>
      <c r="C29" s="347" t="s">
        <v>76</v>
      </c>
      <c r="D29" s="106" t="s">
        <v>215</v>
      </c>
      <c r="E29" s="95"/>
      <c r="F29" s="107" t="str">
        <f>INDEX(AH,MATCH(9!D29,Trillingen,0))</f>
        <v>-</v>
      </c>
      <c r="G29" s="20"/>
      <c r="H29" s="18"/>
    </row>
    <row r="30" spans="1:8" ht="15" thickBot="1">
      <c r="A30" s="356"/>
      <c r="B30" s="346"/>
      <c r="C30" s="349"/>
      <c r="D30" s="110" t="s">
        <v>215</v>
      </c>
      <c r="E30" s="101"/>
      <c r="F30" s="111" t="str">
        <f>INDEX(AH,MATCH(9!D30,Trillingen,0))</f>
        <v>-</v>
      </c>
      <c r="G30" s="20"/>
      <c r="H30" s="18"/>
    </row>
    <row r="31" spans="1:8" ht="30.75" customHeight="1" thickBot="1">
      <c r="A31" s="356"/>
      <c r="B31" s="71" t="s">
        <v>96</v>
      </c>
      <c r="C31" s="72" t="s">
        <v>77</v>
      </c>
      <c r="D31" s="112" t="s">
        <v>215</v>
      </c>
      <c r="E31" s="113" t="str">
        <f>INDEX(Flora,MATCH(9!D31,Flora_V,0))</f>
        <v>-</v>
      </c>
      <c r="F31" s="114" t="str">
        <f>INDEX(AK,MATCH(9!D31,Flora_V,0))</f>
        <v>-</v>
      </c>
      <c r="G31" s="20"/>
      <c r="H31" s="18"/>
    </row>
    <row r="32" spans="1:8" ht="27" customHeight="1" thickBot="1">
      <c r="A32" s="356"/>
      <c r="B32" s="73" t="s">
        <v>97</v>
      </c>
      <c r="C32" s="74" t="s">
        <v>78</v>
      </c>
      <c r="D32" s="115" t="s">
        <v>215</v>
      </c>
      <c r="E32" s="116" t="str">
        <f>INDEX(Fauna,MATCH(9!D32,Fauna_V,0))</f>
        <v>-</v>
      </c>
      <c r="F32" s="117" t="str">
        <f>INDEX(AL,MATCH(9!D32,Fauna_V,0))</f>
        <v>-</v>
      </c>
      <c r="G32" s="20"/>
      <c r="H32" s="18"/>
    </row>
    <row r="33" spans="1:8" ht="15" thickBot="1">
      <c r="A33" s="356"/>
      <c r="B33" s="338" t="s">
        <v>98</v>
      </c>
      <c r="C33" s="341" t="s">
        <v>79</v>
      </c>
      <c r="D33" s="85" t="s">
        <v>215</v>
      </c>
      <c r="E33" s="86"/>
      <c r="F33" s="103" t="str">
        <f>INDEX(AM,MATCH(9!D33,Electro,0))</f>
        <v>-</v>
      </c>
      <c r="G33" s="20"/>
      <c r="H33" s="18"/>
    </row>
    <row r="34" spans="1:8" ht="15" thickBot="1">
      <c r="A34" s="356"/>
      <c r="B34" s="339"/>
      <c r="C34" s="342"/>
      <c r="D34" s="88" t="s">
        <v>215</v>
      </c>
      <c r="E34" s="89"/>
      <c r="F34" s="104" t="str">
        <f>INDEX(AM,MATCH(9!D34,Electro,0))</f>
        <v>-</v>
      </c>
      <c r="G34" s="20"/>
      <c r="H34" s="18"/>
    </row>
    <row r="35" spans="1:8" ht="15" thickBot="1">
      <c r="A35" s="356"/>
      <c r="B35" s="340"/>
      <c r="C35" s="343"/>
      <c r="D35" s="91" t="s">
        <v>215</v>
      </c>
      <c r="E35" s="92"/>
      <c r="F35" s="105" t="str">
        <f>INDEX(AM,MATCH(9!D35,Electro,0))</f>
        <v>-</v>
      </c>
      <c r="G35" s="20"/>
      <c r="H35" s="18"/>
    </row>
    <row r="36" spans="1:8" ht="15" thickBot="1">
      <c r="A36" s="356"/>
      <c r="B36" s="73" t="s">
        <v>99</v>
      </c>
      <c r="C36" s="74" t="s">
        <v>80</v>
      </c>
      <c r="D36" s="115" t="s">
        <v>215</v>
      </c>
      <c r="E36" s="116"/>
      <c r="F36" s="117" t="str">
        <f>INDEX(AN,MATCH(9!D36,Zonne,0))</f>
        <v>-</v>
      </c>
      <c r="G36" s="20"/>
      <c r="H36" s="18"/>
    </row>
    <row r="37" spans="1:8" ht="15" thickBot="1">
      <c r="A37" s="357" t="s">
        <v>355</v>
      </c>
      <c r="B37" s="338" t="s">
        <v>100</v>
      </c>
      <c r="C37" s="341" t="s">
        <v>81</v>
      </c>
      <c r="D37" s="85" t="s">
        <v>215</v>
      </c>
      <c r="E37" s="86" t="str">
        <f>INDEX(Bekwa_V,MATCH(9!D37,Bekwa,0))</f>
        <v>-</v>
      </c>
      <c r="F37" s="103" t="str">
        <f>INDEX(BA,MATCH(9!D37,Bekwa,0))</f>
        <v>-</v>
      </c>
      <c r="G37" s="20"/>
      <c r="H37" s="18"/>
    </row>
    <row r="38" spans="1:8" ht="15" thickBot="1">
      <c r="A38" s="357"/>
      <c r="B38" s="339"/>
      <c r="C38" s="342"/>
      <c r="D38" s="88" t="s">
        <v>215</v>
      </c>
      <c r="E38" s="89" t="str">
        <f>INDEX(Bekwa_V,MATCH(9!D38,Bekwa,0))</f>
        <v>-</v>
      </c>
      <c r="F38" s="104" t="str">
        <f>INDEX(BA,MATCH(9!D38,Bekwa,0))</f>
        <v>-</v>
      </c>
      <c r="G38" s="20"/>
      <c r="H38" s="18"/>
    </row>
    <row r="39" spans="1:8" ht="15" thickBot="1">
      <c r="A39" s="357"/>
      <c r="B39" s="340"/>
      <c r="C39" s="343"/>
      <c r="D39" s="91" t="s">
        <v>215</v>
      </c>
      <c r="E39" s="92" t="str">
        <f>INDEX(Bekwa_V,MATCH(9!D39,Bekwa,0))</f>
        <v>-</v>
      </c>
      <c r="F39" s="105" t="str">
        <f>INDEX(BA,MATCH(9!D39,Bekwa,0))</f>
        <v>-</v>
      </c>
      <c r="G39" s="20"/>
      <c r="H39" s="18"/>
    </row>
    <row r="40" spans="1:8" ht="15" thickBot="1">
      <c r="A40" s="357"/>
      <c r="B40" s="344" t="s">
        <v>101</v>
      </c>
      <c r="C40" s="347" t="s">
        <v>82</v>
      </c>
      <c r="D40" s="106" t="s">
        <v>215</v>
      </c>
      <c r="E40" s="95"/>
      <c r="F40" s="107" t="str">
        <f>INDEX(BB,MATCH(9!D40,Toest,0))</f>
        <v>-</v>
      </c>
      <c r="G40" s="20"/>
      <c r="H40" s="18"/>
    </row>
    <row r="41" spans="1:8" ht="15" thickBot="1">
      <c r="A41" s="357"/>
      <c r="B41" s="346"/>
      <c r="C41" s="349"/>
      <c r="D41" s="110" t="s">
        <v>215</v>
      </c>
      <c r="E41" s="101"/>
      <c r="F41" s="111" t="str">
        <f>INDEX(BB,MATCH(9!D41,Toest,0))</f>
        <v>-</v>
      </c>
      <c r="G41" s="20"/>
      <c r="H41" s="18"/>
    </row>
    <row r="42" spans="1:8" ht="15" thickBot="1">
      <c r="A42" s="357"/>
      <c r="B42" s="338" t="s">
        <v>102</v>
      </c>
      <c r="C42" s="341" t="s">
        <v>83</v>
      </c>
      <c r="D42" s="85" t="s">
        <v>215</v>
      </c>
      <c r="E42" s="86" t="str">
        <f>INDEX(Aanrak_V,MATCH(9!D42,Aanrak,0))</f>
        <v>-</v>
      </c>
      <c r="F42" s="103" t="str">
        <f>INDEX(BC,MATCH(9!D42,Aanrak,0))</f>
        <v>-</v>
      </c>
      <c r="G42" s="20"/>
      <c r="H42" s="18"/>
    </row>
    <row r="43" spans="1:8" ht="15" thickBot="1">
      <c r="A43" s="357"/>
      <c r="B43" s="340"/>
      <c r="C43" s="343"/>
      <c r="D43" s="91" t="s">
        <v>215</v>
      </c>
      <c r="E43" s="92" t="str">
        <f>INDEX(Aanrak_V,MATCH(9!D43,Aanrak,0))</f>
        <v>-</v>
      </c>
      <c r="F43" s="105" t="str">
        <f>INDEX(BC,MATCH(9!D43,Aanrak,0))</f>
        <v>-</v>
      </c>
      <c r="G43" s="20"/>
      <c r="H43" s="18"/>
    </row>
    <row r="44" spans="1:8" ht="15" thickBot="1">
      <c r="A44" s="357"/>
      <c r="B44" s="344" t="s">
        <v>103</v>
      </c>
      <c r="C44" s="347" t="s">
        <v>84</v>
      </c>
      <c r="D44" s="106" t="s">
        <v>215</v>
      </c>
      <c r="E44" s="95" t="str">
        <f>INDEX(Ontruim_V,MATCH(9!D44,Ontruim,0))</f>
        <v>-</v>
      </c>
      <c r="F44" s="107" t="str">
        <f>INDEX(BD,MATCH(9!D44,Ontruim,0))</f>
        <v>-</v>
      </c>
      <c r="G44" s="20"/>
      <c r="H44" s="18"/>
    </row>
    <row r="45" spans="1:8" ht="15" thickBot="1">
      <c r="A45" s="357"/>
      <c r="B45" s="346"/>
      <c r="C45" s="349"/>
      <c r="D45" s="110" t="s">
        <v>215</v>
      </c>
      <c r="E45" s="101" t="str">
        <f>INDEX(Ontruim_V,MATCH(9!D45,Ontruim,0))</f>
        <v>-</v>
      </c>
      <c r="F45" s="111" t="str">
        <f>INDEX(BD,MATCH(9!D45,Ontruim,0))</f>
        <v>-</v>
      </c>
      <c r="G45" s="20"/>
      <c r="H45" s="18"/>
    </row>
    <row r="46" spans="1:8" ht="15" thickBot="1">
      <c r="A46" s="357"/>
      <c r="B46" s="338" t="s">
        <v>104</v>
      </c>
      <c r="C46" s="341" t="s">
        <v>85</v>
      </c>
      <c r="D46" s="85" t="s">
        <v>215</v>
      </c>
      <c r="E46" s="86" t="str">
        <f>INDEX(Aard_V,MATCH(9!D46,Aard,0))</f>
        <v>-</v>
      </c>
      <c r="F46" s="103" t="str">
        <f>INDEX(BE,MATCH(9!D46,Aard,0))</f>
        <v>-</v>
      </c>
      <c r="G46" s="20"/>
      <c r="H46" s="18"/>
    </row>
    <row r="47" spans="1:8" ht="15" thickBot="1">
      <c r="A47" s="357"/>
      <c r="B47" s="339"/>
      <c r="C47" s="342"/>
      <c r="D47" s="88" t="s">
        <v>215</v>
      </c>
      <c r="E47" s="89" t="str">
        <f>INDEX(Aard_V,MATCH(9!D47,Aard,0))</f>
        <v>-</v>
      </c>
      <c r="F47" s="104" t="str">
        <f>INDEX(BE,MATCH(9!D47,Aard,0))</f>
        <v>-</v>
      </c>
      <c r="G47" s="20"/>
      <c r="H47" s="18"/>
    </row>
    <row r="48" spans="1:8" ht="15" thickBot="1">
      <c r="A48" s="357"/>
      <c r="B48" s="340"/>
      <c r="C48" s="343"/>
      <c r="D48" s="91" t="s">
        <v>215</v>
      </c>
      <c r="E48" s="92" t="str">
        <f>INDEX(Aard_V,MATCH(9!D48,Aard,0))</f>
        <v>-</v>
      </c>
      <c r="F48" s="105" t="str">
        <f>INDEX(BE,MATCH(9!D48,Aard,0))</f>
        <v>-</v>
      </c>
      <c r="G48" s="20"/>
      <c r="H48" s="18"/>
    </row>
    <row r="49" spans="1:8" ht="21.75" customHeight="1" thickBot="1">
      <c r="A49" s="358" t="s">
        <v>354</v>
      </c>
      <c r="B49" s="73" t="s">
        <v>105</v>
      </c>
      <c r="C49" s="74" t="s">
        <v>86</v>
      </c>
      <c r="D49" s="115" t="s">
        <v>215</v>
      </c>
      <c r="E49" s="116" t="str">
        <f>INDEX(Bouw_V,MATCH(9!D49,Bouw,0))</f>
        <v>–</v>
      </c>
      <c r="F49" s="117" t="str">
        <f>INDEX(CA,MATCH(9!D49,Bouw,0))</f>
        <v>-</v>
      </c>
      <c r="G49" s="20"/>
      <c r="H49" s="18"/>
    </row>
    <row r="50" spans="1:8" ht="22.5" customHeight="1" thickBot="1">
      <c r="A50" s="358"/>
      <c r="B50" s="338" t="s">
        <v>106</v>
      </c>
      <c r="C50" s="341" t="s">
        <v>87</v>
      </c>
      <c r="D50" s="85" t="s">
        <v>215</v>
      </c>
      <c r="E50" s="86" t="str">
        <f>INDEX(Structuur_V,MATCH(9!D50,Structuur,0))</f>
        <v>-</v>
      </c>
      <c r="F50" s="103" t="str">
        <f>INDEX(CB,MATCH(9!D50,Structuur,0))</f>
        <v>-</v>
      </c>
      <c r="G50" s="20"/>
      <c r="H50" s="18"/>
    </row>
    <row r="51" spans="1:8" ht="22.5" customHeight="1" thickBot="1">
      <c r="A51" s="358"/>
      <c r="B51" s="339"/>
      <c r="C51" s="342"/>
      <c r="D51" s="88" t="s">
        <v>215</v>
      </c>
      <c r="E51" s="89" t="str">
        <f>INDEX(Structuur_V,MATCH(9!D51,Structuur,0))</f>
        <v>-</v>
      </c>
      <c r="F51" s="104" t="str">
        <f>INDEX(CB,MATCH(9!D51,Structuur,0))</f>
        <v>-</v>
      </c>
      <c r="G51" s="20"/>
      <c r="H51" s="18"/>
    </row>
    <row r="52" spans="1:8" ht="22.5" customHeight="1" thickBot="1">
      <c r="A52" s="358"/>
      <c r="B52" s="340"/>
      <c r="C52" s="343"/>
      <c r="D52" s="91" t="s">
        <v>215</v>
      </c>
      <c r="E52" s="92" t="str">
        <f>INDEX(Structuur_V,MATCH(9!D52,Structuur,0))</f>
        <v>-</v>
      </c>
      <c r="F52" s="105" t="str">
        <f>INDEX(CB,MATCH(9!D52,Structuur,0))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3.xml><?xml version="1.0" encoding="utf-8"?>
<worksheet xmlns="http://schemas.openxmlformats.org/spreadsheetml/2006/main" xmlns:r="http://schemas.openxmlformats.org/officeDocument/2006/relationships">
  <dimension ref="A1:P55"/>
  <sheetViews>
    <sheetView zoomScale="80" zoomScaleNormal="80" zoomScalePageLayoutView="0" workbookViewId="0" topLeftCell="A1">
      <selection activeCell="E21" sqref="E21"/>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3.25" customHeight="1" thickBot="1">
      <c r="A5" s="75" t="str">
        <f>Coordonnées!$D$12</f>
        <v>-</v>
      </c>
      <c r="B5" s="76"/>
      <c r="C5" s="77"/>
      <c r="D5" s="62"/>
      <c r="E5" s="362"/>
      <c r="F5" s="363"/>
      <c r="H5" s="18"/>
    </row>
    <row r="6" spans="1:8" ht="15" customHeight="1">
      <c r="A6" s="350" t="s">
        <v>372</v>
      </c>
      <c r="B6" s="351"/>
      <c r="C6" s="351"/>
      <c r="D6" s="351"/>
      <c r="E6" s="351"/>
      <c r="F6" s="352"/>
      <c r="H6" s="18"/>
    </row>
    <row r="7" spans="1:8" ht="21" customHeight="1" thickBot="1">
      <c r="A7" s="78" t="str">
        <f>Coordonnées!$D$19</f>
        <v>-</v>
      </c>
      <c r="B7" s="79"/>
      <c r="C7" s="80"/>
      <c r="D7" s="80"/>
      <c r="E7" s="353"/>
      <c r="F7" s="354"/>
      <c r="H7" s="18"/>
    </row>
    <row r="8" spans="1:8" ht="15" customHeight="1">
      <c r="A8" s="350" t="s">
        <v>89</v>
      </c>
      <c r="B8" s="351"/>
      <c r="C8" s="351"/>
      <c r="D8" s="351"/>
      <c r="E8" s="351"/>
      <c r="F8" s="352"/>
      <c r="H8" s="18"/>
    </row>
    <row r="9" spans="1:8" ht="18.75" customHeight="1">
      <c r="A9" s="81" t="str">
        <f>Coordonnées!$D$25</f>
        <v>-</v>
      </c>
      <c r="B9" s="82"/>
      <c r="C9" s="82"/>
      <c r="D9" s="82"/>
      <c r="E9" s="82"/>
      <c r="F9" s="83"/>
      <c r="H9" s="18"/>
    </row>
    <row r="10" spans="1:8" ht="23.25" customHeight="1" thickBot="1">
      <c r="A10" s="84" t="str">
        <f>Coordonnées!$D$38</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INDEX(Omgevingstemperatuur,MATCH('10'!D14,Temperatuur,0))</f>
        <v>-</v>
      </c>
      <c r="F14" s="87" t="str">
        <f>INDEX(AA,MATCH('10'!D14,Temperatuur,0))</f>
        <v>-</v>
      </c>
      <c r="G14" s="19"/>
      <c r="H14" s="18"/>
    </row>
    <row r="15" spans="1:8" ht="15" thickBot="1">
      <c r="A15" s="356"/>
      <c r="B15" s="339"/>
      <c r="C15" s="342"/>
      <c r="D15" s="88" t="s">
        <v>215</v>
      </c>
      <c r="E15" s="89" t="str">
        <f>INDEX(Omgevingstemperatuur,MATCH('10'!D15,Temperatuur,0))</f>
        <v>-</v>
      </c>
      <c r="F15" s="90" t="str">
        <f>INDEX(AA,MATCH('10'!D15,Temperatuur,0))</f>
        <v>-</v>
      </c>
      <c r="G15" s="19"/>
      <c r="H15" s="18"/>
    </row>
    <row r="16" spans="1:8" ht="15" thickBot="1">
      <c r="A16" s="356"/>
      <c r="B16" s="340"/>
      <c r="C16" s="343"/>
      <c r="D16" s="91" t="s">
        <v>215</v>
      </c>
      <c r="E16" s="92" t="str">
        <f>INDEX(Omgevingstemperatuur,MATCH('10'!D16,Temperatuur,0))</f>
        <v>-</v>
      </c>
      <c r="F16" s="93" t="str">
        <f>INDEX(AA,MATCH('10'!D16,Temperatuur,0))</f>
        <v>-</v>
      </c>
      <c r="G16" s="19"/>
      <c r="H16" s="18"/>
    </row>
    <row r="17" spans="1:8" ht="15" thickBot="1">
      <c r="A17" s="356"/>
      <c r="B17" s="344" t="s">
        <v>91</v>
      </c>
      <c r="C17" s="347" t="s">
        <v>72</v>
      </c>
      <c r="D17" s="94" t="s">
        <v>215</v>
      </c>
      <c r="E17" s="95" t="str">
        <f>INDEX(Water,MATCH('10'!D17,Aanwezigheid,0))</f>
        <v>-</v>
      </c>
      <c r="F17" s="96" t="str">
        <f>INDEX(AD,MATCH('10'!D17,Aanwezigheid,0))</f>
        <v>-</v>
      </c>
      <c r="G17" s="20"/>
      <c r="H17" s="18"/>
    </row>
    <row r="18" spans="1:8" ht="15" thickBot="1">
      <c r="A18" s="356"/>
      <c r="B18" s="345"/>
      <c r="C18" s="348"/>
      <c r="D18" s="97" t="s">
        <v>215</v>
      </c>
      <c r="E18" s="98" t="str">
        <f>INDEX(Water,MATCH('10'!D18,Aanwezigheid,0))</f>
        <v>-</v>
      </c>
      <c r="F18" s="99" t="str">
        <f>INDEX(AD,MATCH('10'!D18,Aanwezigheid,0))</f>
        <v>-</v>
      </c>
      <c r="G18" s="20"/>
      <c r="H18" s="18"/>
    </row>
    <row r="19" spans="1:8" ht="15" thickBot="1">
      <c r="A19" s="356"/>
      <c r="B19" s="346"/>
      <c r="C19" s="349"/>
      <c r="D19" s="100" t="s">
        <v>215</v>
      </c>
      <c r="E19" s="101" t="str">
        <f>INDEX(Water,MATCH('10'!D19,Aanwezigheid,0))</f>
        <v>-</v>
      </c>
      <c r="F19" s="102" t="str">
        <f>INDEX(AD,MATCH('10'!D19,Aanwezigheid,0))</f>
        <v>-</v>
      </c>
      <c r="G19" s="20"/>
      <c r="H19" s="18"/>
    </row>
    <row r="20" spans="1:8" ht="15" thickBot="1">
      <c r="A20" s="356"/>
      <c r="B20" s="338" t="s">
        <v>92</v>
      </c>
      <c r="C20" s="341" t="s">
        <v>73</v>
      </c>
      <c r="D20" s="85" t="s">
        <v>215</v>
      </c>
      <c r="E20" s="86"/>
      <c r="F20" s="103" t="str">
        <f>INDEX(AE,MATCH('10'!D20,Afmetingen,0))</f>
        <v>-</v>
      </c>
      <c r="G20" s="20"/>
      <c r="H20" s="18"/>
    </row>
    <row r="21" spans="1:8" ht="15" thickBot="1">
      <c r="A21" s="356"/>
      <c r="B21" s="339"/>
      <c r="C21" s="342"/>
      <c r="D21" s="88" t="s">
        <v>215</v>
      </c>
      <c r="E21" s="89"/>
      <c r="F21" s="104" t="str">
        <f>INDEX(AE,MATCH('10'!D21,Afmetingen,0))</f>
        <v>-</v>
      </c>
      <c r="G21" s="20"/>
      <c r="H21" s="18"/>
    </row>
    <row r="22" spans="1:8" ht="15" thickBot="1">
      <c r="A22" s="356"/>
      <c r="B22" s="340"/>
      <c r="C22" s="343"/>
      <c r="D22" s="91" t="s">
        <v>215</v>
      </c>
      <c r="E22" s="92"/>
      <c r="F22" s="105" t="str">
        <f>INDEX(AE,MATCH('10'!D22,Afmetingen,0))</f>
        <v>-</v>
      </c>
      <c r="G22" s="20"/>
      <c r="H22" s="18"/>
    </row>
    <row r="23" spans="1:8" ht="15" thickBot="1">
      <c r="A23" s="356"/>
      <c r="B23" s="344" t="s">
        <v>93</v>
      </c>
      <c r="C23" s="347" t="s">
        <v>74</v>
      </c>
      <c r="D23" s="106" t="s">
        <v>215</v>
      </c>
      <c r="E23" s="95" t="str">
        <f>INDEX(Stoffen,MATCH('10'!D23,Corrosieve,0))</f>
        <v>-</v>
      </c>
      <c r="F23" s="107" t="str">
        <f>INDEX(AF,MATCH('10'!D23,Corrosieve,0))</f>
        <v>-</v>
      </c>
      <c r="G23" s="20"/>
      <c r="H23" s="18"/>
    </row>
    <row r="24" spans="1:8" ht="15" thickBot="1">
      <c r="A24" s="356"/>
      <c r="B24" s="345"/>
      <c r="C24" s="348"/>
      <c r="D24" s="108" t="s">
        <v>215</v>
      </c>
      <c r="E24" s="98" t="str">
        <f>INDEX(Stoffen,MATCH('10'!D24,Corrosieve,0))</f>
        <v>-</v>
      </c>
      <c r="F24" s="109" t="str">
        <f>INDEX(AF,MATCH('10'!D24,Corrosieve,0))</f>
        <v>-</v>
      </c>
      <c r="G24" s="20"/>
      <c r="H24" s="18"/>
    </row>
    <row r="25" spans="1:8" ht="15" thickBot="1">
      <c r="A25" s="356"/>
      <c r="B25" s="346"/>
      <c r="C25" s="349"/>
      <c r="D25" s="110" t="s">
        <v>215</v>
      </c>
      <c r="E25" s="101" t="str">
        <f>INDEX(Stoffen,MATCH('10'!D25,Corrosieve,0))</f>
        <v>-</v>
      </c>
      <c r="F25" s="111" t="str">
        <f>INDEX(AF,MATCH('10'!D25,Corrosieve,0))</f>
        <v>-</v>
      </c>
      <c r="G25" s="20"/>
      <c r="H25" s="18"/>
    </row>
    <row r="26" spans="1:8" ht="15" thickBot="1">
      <c r="A26" s="356"/>
      <c r="B26" s="338" t="s">
        <v>94</v>
      </c>
      <c r="C26" s="341" t="s">
        <v>75</v>
      </c>
      <c r="D26" s="85" t="s">
        <v>215</v>
      </c>
      <c r="E26" s="86"/>
      <c r="F26" s="103" t="str">
        <f>INDEX(AG,MATCH('10'!D26,IP,0))</f>
        <v>-</v>
      </c>
      <c r="G26" s="20"/>
      <c r="H26" s="18"/>
    </row>
    <row r="27" spans="1:8" ht="15" thickBot="1">
      <c r="A27" s="356"/>
      <c r="B27" s="339"/>
      <c r="C27" s="342"/>
      <c r="D27" s="88" t="s">
        <v>215</v>
      </c>
      <c r="E27" s="89"/>
      <c r="F27" s="104" t="str">
        <f>INDEX(AG,MATCH('10'!D27,IP,0))</f>
        <v>-</v>
      </c>
      <c r="G27" s="20"/>
      <c r="H27" s="18"/>
    </row>
    <row r="28" spans="1:8" ht="15" thickBot="1">
      <c r="A28" s="356"/>
      <c r="B28" s="340"/>
      <c r="C28" s="343"/>
      <c r="D28" s="91" t="s">
        <v>215</v>
      </c>
      <c r="E28" s="92"/>
      <c r="F28" s="105" t="str">
        <f>INDEX(AG,MATCH('10'!D28,IP,0))</f>
        <v>-</v>
      </c>
      <c r="G28" s="20"/>
      <c r="H28" s="18"/>
    </row>
    <row r="29" spans="1:8" ht="27" customHeight="1" thickBot="1">
      <c r="A29" s="356"/>
      <c r="B29" s="344" t="s">
        <v>95</v>
      </c>
      <c r="C29" s="347" t="s">
        <v>76</v>
      </c>
      <c r="D29" s="106" t="s">
        <v>215</v>
      </c>
      <c r="E29" s="95"/>
      <c r="F29" s="107" t="str">
        <f>INDEX(AH,MATCH('10'!D29,Trillingen,0))</f>
        <v>-</v>
      </c>
      <c r="G29" s="20"/>
      <c r="H29" s="18"/>
    </row>
    <row r="30" spans="1:8" ht="15" thickBot="1">
      <c r="A30" s="356"/>
      <c r="B30" s="346"/>
      <c r="C30" s="349"/>
      <c r="D30" s="110" t="s">
        <v>215</v>
      </c>
      <c r="E30" s="101"/>
      <c r="F30" s="111" t="str">
        <f>INDEX(AH,MATCH('10'!D30,Trillingen,0))</f>
        <v>-</v>
      </c>
      <c r="G30" s="20"/>
      <c r="H30" s="18"/>
    </row>
    <row r="31" spans="1:8" ht="30.75" customHeight="1" thickBot="1">
      <c r="A31" s="356"/>
      <c r="B31" s="71" t="s">
        <v>96</v>
      </c>
      <c r="C31" s="72" t="s">
        <v>77</v>
      </c>
      <c r="D31" s="112" t="s">
        <v>215</v>
      </c>
      <c r="E31" s="113" t="str">
        <f>INDEX(Flora,MATCH('10'!D31,Flora_V,0))</f>
        <v>-</v>
      </c>
      <c r="F31" s="114" t="str">
        <f>INDEX(AK,MATCH('10'!D31,Flora_V,0))</f>
        <v>-</v>
      </c>
      <c r="G31" s="20"/>
      <c r="H31" s="18"/>
    </row>
    <row r="32" spans="1:8" ht="27" customHeight="1" thickBot="1">
      <c r="A32" s="356"/>
      <c r="B32" s="73" t="s">
        <v>97</v>
      </c>
      <c r="C32" s="74" t="s">
        <v>78</v>
      </c>
      <c r="D32" s="115" t="s">
        <v>215</v>
      </c>
      <c r="E32" s="116" t="str">
        <f>INDEX(Fauna,MATCH('10'!D32,Fauna_V,0))</f>
        <v>-</v>
      </c>
      <c r="F32" s="117" t="str">
        <f>INDEX(AL,MATCH('10'!D32,Fauna_V,0))</f>
        <v>-</v>
      </c>
      <c r="G32" s="20"/>
      <c r="H32" s="18"/>
    </row>
    <row r="33" spans="1:8" ht="15" thickBot="1">
      <c r="A33" s="356"/>
      <c r="B33" s="338" t="s">
        <v>98</v>
      </c>
      <c r="C33" s="341" t="s">
        <v>79</v>
      </c>
      <c r="D33" s="85" t="s">
        <v>215</v>
      </c>
      <c r="E33" s="86"/>
      <c r="F33" s="103" t="str">
        <f>INDEX(AM,MATCH('10'!D33,Electro,0))</f>
        <v>-</v>
      </c>
      <c r="G33" s="20"/>
      <c r="H33" s="18"/>
    </row>
    <row r="34" spans="1:8" ht="15" thickBot="1">
      <c r="A34" s="356"/>
      <c r="B34" s="339"/>
      <c r="C34" s="342"/>
      <c r="D34" s="88" t="s">
        <v>215</v>
      </c>
      <c r="E34" s="89"/>
      <c r="F34" s="104" t="str">
        <f>INDEX(AM,MATCH('10'!D34,Electro,0))</f>
        <v>-</v>
      </c>
      <c r="G34" s="20"/>
      <c r="H34" s="18"/>
    </row>
    <row r="35" spans="1:8" ht="15" thickBot="1">
      <c r="A35" s="356"/>
      <c r="B35" s="340"/>
      <c r="C35" s="343"/>
      <c r="D35" s="91" t="s">
        <v>215</v>
      </c>
      <c r="E35" s="92"/>
      <c r="F35" s="105" t="str">
        <f>INDEX(AM,MATCH('10'!D35,Electro,0))</f>
        <v>-</v>
      </c>
      <c r="G35" s="20"/>
      <c r="H35" s="18"/>
    </row>
    <row r="36" spans="1:8" ht="15" thickBot="1">
      <c r="A36" s="356"/>
      <c r="B36" s="73" t="s">
        <v>99</v>
      </c>
      <c r="C36" s="74" t="s">
        <v>80</v>
      </c>
      <c r="D36" s="115" t="s">
        <v>215</v>
      </c>
      <c r="E36" s="116"/>
      <c r="F36" s="117" t="str">
        <f>INDEX(AN,MATCH('10'!D36,Zonne,0))</f>
        <v>-</v>
      </c>
      <c r="G36" s="20"/>
      <c r="H36" s="18"/>
    </row>
    <row r="37" spans="1:8" ht="15" thickBot="1">
      <c r="A37" s="357" t="s">
        <v>355</v>
      </c>
      <c r="B37" s="338" t="s">
        <v>100</v>
      </c>
      <c r="C37" s="341" t="s">
        <v>81</v>
      </c>
      <c r="D37" s="85" t="s">
        <v>215</v>
      </c>
      <c r="E37" s="86" t="str">
        <f>INDEX(Bekwa_V,MATCH('10'!D37,Bekwa,0))</f>
        <v>-</v>
      </c>
      <c r="F37" s="103" t="str">
        <f>INDEX(BA,MATCH('10'!D37,Bekwa,0))</f>
        <v>-</v>
      </c>
      <c r="G37" s="20"/>
      <c r="H37" s="18"/>
    </row>
    <row r="38" spans="1:8" ht="15" thickBot="1">
      <c r="A38" s="357"/>
      <c r="B38" s="339"/>
      <c r="C38" s="342"/>
      <c r="D38" s="88" t="s">
        <v>215</v>
      </c>
      <c r="E38" s="89" t="str">
        <f>INDEX(Bekwa_V,MATCH('10'!D38,Bekwa,0))</f>
        <v>-</v>
      </c>
      <c r="F38" s="104" t="str">
        <f>INDEX(BA,MATCH('10'!D38,Bekwa,0))</f>
        <v>-</v>
      </c>
      <c r="G38" s="20"/>
      <c r="H38" s="18"/>
    </row>
    <row r="39" spans="1:8" ht="15" thickBot="1">
      <c r="A39" s="357"/>
      <c r="B39" s="340"/>
      <c r="C39" s="343"/>
      <c r="D39" s="91" t="s">
        <v>215</v>
      </c>
      <c r="E39" s="92" t="str">
        <f>INDEX(Bekwa_V,MATCH('10'!D39,Bekwa,0))</f>
        <v>-</v>
      </c>
      <c r="F39" s="105" t="str">
        <f>INDEX(BA,MATCH('10'!D39,Bekwa,0))</f>
        <v>-</v>
      </c>
      <c r="G39" s="20"/>
      <c r="H39" s="18"/>
    </row>
    <row r="40" spans="1:8" ht="15" thickBot="1">
      <c r="A40" s="357"/>
      <c r="B40" s="344" t="s">
        <v>101</v>
      </c>
      <c r="C40" s="347" t="s">
        <v>82</v>
      </c>
      <c r="D40" s="106" t="s">
        <v>215</v>
      </c>
      <c r="E40" s="95"/>
      <c r="F40" s="107" t="str">
        <f>INDEX(BB,MATCH('10'!D40,Toest,0))</f>
        <v>-</v>
      </c>
      <c r="G40" s="20"/>
      <c r="H40" s="18"/>
    </row>
    <row r="41" spans="1:8" ht="15" thickBot="1">
      <c r="A41" s="357"/>
      <c r="B41" s="346"/>
      <c r="C41" s="349"/>
      <c r="D41" s="110" t="s">
        <v>215</v>
      </c>
      <c r="E41" s="101"/>
      <c r="F41" s="111" t="str">
        <f>INDEX(BB,MATCH('10'!D41,Toest,0))</f>
        <v>-</v>
      </c>
      <c r="G41" s="20"/>
      <c r="H41" s="18"/>
    </row>
    <row r="42" spans="1:8" ht="15" thickBot="1">
      <c r="A42" s="357"/>
      <c r="B42" s="338" t="s">
        <v>102</v>
      </c>
      <c r="C42" s="341" t="s">
        <v>83</v>
      </c>
      <c r="D42" s="85" t="s">
        <v>215</v>
      </c>
      <c r="E42" s="86" t="str">
        <f>INDEX(Aanrak_V,MATCH('10'!D42,Aanrak,0))</f>
        <v>-</v>
      </c>
      <c r="F42" s="103" t="str">
        <f>INDEX(BC,MATCH('10'!D42,Aanrak,0))</f>
        <v>-</v>
      </c>
      <c r="G42" s="20"/>
      <c r="H42" s="18"/>
    </row>
    <row r="43" spans="1:8" ht="15" thickBot="1">
      <c r="A43" s="357"/>
      <c r="B43" s="340"/>
      <c r="C43" s="343"/>
      <c r="D43" s="91" t="s">
        <v>215</v>
      </c>
      <c r="E43" s="92" t="str">
        <f>INDEX(Aanrak_V,MATCH('10'!D43,Aanrak,0))</f>
        <v>-</v>
      </c>
      <c r="F43" s="105" t="str">
        <f>INDEX(BC,MATCH('10'!D43,Aanrak,0))</f>
        <v>-</v>
      </c>
      <c r="G43" s="20"/>
      <c r="H43" s="18"/>
    </row>
    <row r="44" spans="1:8" ht="15" thickBot="1">
      <c r="A44" s="357"/>
      <c r="B44" s="344" t="s">
        <v>103</v>
      </c>
      <c r="C44" s="347" t="s">
        <v>84</v>
      </c>
      <c r="D44" s="106" t="s">
        <v>215</v>
      </c>
      <c r="E44" s="95" t="str">
        <f>INDEX(Ontruim_V,MATCH('10'!D44,Ontruim,0))</f>
        <v>-</v>
      </c>
      <c r="F44" s="107" t="str">
        <f>INDEX(BD,MATCH('10'!D44,Ontruim,0))</f>
        <v>-</v>
      </c>
      <c r="G44" s="20"/>
      <c r="H44" s="18"/>
    </row>
    <row r="45" spans="1:8" ht="15" thickBot="1">
      <c r="A45" s="357"/>
      <c r="B45" s="346"/>
      <c r="C45" s="349"/>
      <c r="D45" s="110" t="s">
        <v>215</v>
      </c>
      <c r="E45" s="101" t="str">
        <f>INDEX(Ontruim_V,MATCH('10'!D45,Ontruim,0))</f>
        <v>-</v>
      </c>
      <c r="F45" s="111" t="str">
        <f>INDEX(BD,MATCH('10'!D45,Ontruim,0))</f>
        <v>-</v>
      </c>
      <c r="G45" s="20"/>
      <c r="H45" s="18"/>
    </row>
    <row r="46" spans="1:8" ht="15" thickBot="1">
      <c r="A46" s="357"/>
      <c r="B46" s="338" t="s">
        <v>104</v>
      </c>
      <c r="C46" s="341" t="s">
        <v>85</v>
      </c>
      <c r="D46" s="85" t="s">
        <v>215</v>
      </c>
      <c r="E46" s="86" t="str">
        <f>INDEX(Aard_V,MATCH('10'!D46,Aard,0))</f>
        <v>-</v>
      </c>
      <c r="F46" s="103" t="str">
        <f>INDEX(BE,MATCH('10'!D46,Aard,0))</f>
        <v>-</v>
      </c>
      <c r="G46" s="20"/>
      <c r="H46" s="18"/>
    </row>
    <row r="47" spans="1:8" ht="15" thickBot="1">
      <c r="A47" s="357"/>
      <c r="B47" s="339"/>
      <c r="C47" s="342"/>
      <c r="D47" s="88" t="s">
        <v>215</v>
      </c>
      <c r="E47" s="89" t="str">
        <f>INDEX(Aard_V,MATCH('10'!D47,Aard,0))</f>
        <v>-</v>
      </c>
      <c r="F47" s="104" t="str">
        <f>INDEX(BE,MATCH('10'!D47,Aard,0))</f>
        <v>-</v>
      </c>
      <c r="G47" s="20"/>
      <c r="H47" s="18"/>
    </row>
    <row r="48" spans="1:8" ht="15" thickBot="1">
      <c r="A48" s="357"/>
      <c r="B48" s="340"/>
      <c r="C48" s="343"/>
      <c r="D48" s="91" t="s">
        <v>215</v>
      </c>
      <c r="E48" s="92" t="str">
        <f>INDEX(Aard_V,MATCH('10'!D48,Aard,0))</f>
        <v>-</v>
      </c>
      <c r="F48" s="105" t="str">
        <f>INDEX(BE,MATCH('10'!D48,Aard,0))</f>
        <v>-</v>
      </c>
      <c r="G48" s="20"/>
      <c r="H48" s="18"/>
    </row>
    <row r="49" spans="1:8" ht="21.75" customHeight="1" thickBot="1">
      <c r="A49" s="358" t="s">
        <v>354</v>
      </c>
      <c r="B49" s="73" t="s">
        <v>105</v>
      </c>
      <c r="C49" s="74" t="s">
        <v>86</v>
      </c>
      <c r="D49" s="115" t="s">
        <v>215</v>
      </c>
      <c r="E49" s="116" t="str">
        <f>INDEX(Bouw_V,MATCH('10'!D49,Bouw,0))</f>
        <v>–</v>
      </c>
      <c r="F49" s="117" t="str">
        <f>INDEX(CA,MATCH('10'!D49,Bouw,0))</f>
        <v>-</v>
      </c>
      <c r="G49" s="20"/>
      <c r="H49" s="18"/>
    </row>
    <row r="50" spans="1:8" ht="22.5" customHeight="1" thickBot="1">
      <c r="A50" s="358"/>
      <c r="B50" s="338" t="s">
        <v>106</v>
      </c>
      <c r="C50" s="341" t="s">
        <v>87</v>
      </c>
      <c r="D50" s="85" t="s">
        <v>215</v>
      </c>
      <c r="E50" s="86" t="str">
        <f>INDEX(Structuur_V,MATCH('10'!D50,Structuur,0))</f>
        <v>-</v>
      </c>
      <c r="F50" s="103" t="str">
        <f>INDEX(CB,MATCH('10'!D50,Structuur,0))</f>
        <v>-</v>
      </c>
      <c r="G50" s="20"/>
      <c r="H50" s="18"/>
    </row>
    <row r="51" spans="1:8" ht="22.5" customHeight="1" thickBot="1">
      <c r="A51" s="358"/>
      <c r="B51" s="339"/>
      <c r="C51" s="342"/>
      <c r="D51" s="88" t="s">
        <v>215</v>
      </c>
      <c r="E51" s="89" t="str">
        <f>INDEX(Structuur_V,MATCH('10'!D51,Structuur,0))</f>
        <v>-</v>
      </c>
      <c r="F51" s="104" t="str">
        <f>INDEX(CB,MATCH('10'!D51,Structuur,0))</f>
        <v>-</v>
      </c>
      <c r="G51" s="20"/>
      <c r="H51" s="18"/>
    </row>
    <row r="52" spans="1:8" ht="22.5" customHeight="1" thickBot="1">
      <c r="A52" s="358"/>
      <c r="B52" s="340"/>
      <c r="C52" s="343"/>
      <c r="D52" s="91" t="s">
        <v>215</v>
      </c>
      <c r="E52" s="92" t="str">
        <f>INDEX(Structuur_V,MATCH('10'!D52,Structuur,0))</f>
        <v>-</v>
      </c>
      <c r="F52" s="105" t="str">
        <f>INDEX(CB,MATCH('10'!D52,Structuur,0))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4.xml><?xml version="1.0" encoding="utf-8"?>
<worksheet xmlns="http://schemas.openxmlformats.org/spreadsheetml/2006/main" xmlns:r="http://schemas.openxmlformats.org/officeDocument/2006/relationships">
  <dimension ref="A1:P55"/>
  <sheetViews>
    <sheetView zoomScale="70" zoomScaleNormal="70" zoomScalePageLayoutView="0" workbookViewId="0" topLeftCell="A1">
      <selection activeCell="A7" sqref="A7"/>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3.25" customHeight="1" thickBot="1">
      <c r="A5" s="75" t="str">
        <f>Coordonnées!$D$12</f>
        <v>-</v>
      </c>
      <c r="B5" s="76"/>
      <c r="C5" s="77"/>
      <c r="D5" s="62"/>
      <c r="E5" s="362"/>
      <c r="F5" s="363"/>
      <c r="H5" s="18"/>
    </row>
    <row r="6" spans="1:8" ht="15" customHeight="1">
      <c r="A6" s="350" t="s">
        <v>372</v>
      </c>
      <c r="B6" s="351"/>
      <c r="C6" s="351"/>
      <c r="D6" s="351"/>
      <c r="E6" s="351"/>
      <c r="F6" s="352"/>
      <c r="H6" s="18"/>
    </row>
    <row r="7" spans="1:8" ht="21.75" customHeight="1" thickBot="1">
      <c r="A7" s="78" t="str">
        <f>Coordonnées!$D$19</f>
        <v>-</v>
      </c>
      <c r="B7" s="79"/>
      <c r="C7" s="80"/>
      <c r="D7" s="80"/>
      <c r="E7" s="353"/>
      <c r="F7" s="354"/>
      <c r="H7" s="18"/>
    </row>
    <row r="8" spans="1:8" ht="15" customHeight="1">
      <c r="A8" s="350" t="s">
        <v>89</v>
      </c>
      <c r="B8" s="351"/>
      <c r="C8" s="351"/>
      <c r="D8" s="351"/>
      <c r="E8" s="351"/>
      <c r="F8" s="352"/>
      <c r="H8" s="18"/>
    </row>
    <row r="9" spans="1:8" ht="21.75" customHeight="1">
      <c r="A9" s="81" t="str">
        <f>Coordonnées!$D$25</f>
        <v>-</v>
      </c>
      <c r="B9" s="82"/>
      <c r="C9" s="82"/>
      <c r="D9" s="82"/>
      <c r="E9" s="82"/>
      <c r="F9" s="83"/>
      <c r="H9" s="18"/>
    </row>
    <row r="10" spans="1:8" ht="25.5" customHeight="1" thickBot="1">
      <c r="A10" s="84" t="str">
        <f>Coordonnées!$D$39</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INDEX(Omgevingstemperatuur,MATCH('11'!D14,Temperatuur,0))</f>
        <v>-</v>
      </c>
      <c r="F14" s="87" t="str">
        <f>INDEX(AA,MATCH('11'!D14,Temperatuur,0))</f>
        <v>-</v>
      </c>
      <c r="G14" s="19"/>
      <c r="H14" s="18"/>
    </row>
    <row r="15" spans="1:8" ht="15" thickBot="1">
      <c r="A15" s="356"/>
      <c r="B15" s="339"/>
      <c r="C15" s="342"/>
      <c r="D15" s="88" t="s">
        <v>215</v>
      </c>
      <c r="E15" s="89" t="str">
        <f>INDEX(Omgevingstemperatuur,MATCH('11'!D15,Temperatuur,0))</f>
        <v>-</v>
      </c>
      <c r="F15" s="90" t="str">
        <f>INDEX(AA,MATCH('11'!D15,Temperatuur,0))</f>
        <v>-</v>
      </c>
      <c r="G15" s="19"/>
      <c r="H15" s="18"/>
    </row>
    <row r="16" spans="1:8" ht="15" thickBot="1">
      <c r="A16" s="356"/>
      <c r="B16" s="340"/>
      <c r="C16" s="343"/>
      <c r="D16" s="91" t="s">
        <v>215</v>
      </c>
      <c r="E16" s="92" t="str">
        <f>INDEX(Omgevingstemperatuur,MATCH('11'!D16,Temperatuur,0))</f>
        <v>-</v>
      </c>
      <c r="F16" s="93" t="str">
        <f>INDEX(AA,MATCH('11'!D16,Temperatuur,0))</f>
        <v>-</v>
      </c>
      <c r="G16" s="19"/>
      <c r="H16" s="18"/>
    </row>
    <row r="17" spans="1:8" ht="15" thickBot="1">
      <c r="A17" s="356"/>
      <c r="B17" s="344" t="s">
        <v>91</v>
      </c>
      <c r="C17" s="347" t="s">
        <v>72</v>
      </c>
      <c r="D17" s="94" t="s">
        <v>215</v>
      </c>
      <c r="E17" s="95" t="str">
        <f>INDEX(Water,MATCH('11'!D17,Aanwezigheid,0))</f>
        <v>-</v>
      </c>
      <c r="F17" s="96" t="str">
        <f>INDEX(AD,MATCH('11'!D17,Aanwezigheid,0))</f>
        <v>-</v>
      </c>
      <c r="G17" s="20"/>
      <c r="H17" s="18"/>
    </row>
    <row r="18" spans="1:8" ht="15" thickBot="1">
      <c r="A18" s="356"/>
      <c r="B18" s="345"/>
      <c r="C18" s="348"/>
      <c r="D18" s="97" t="s">
        <v>215</v>
      </c>
      <c r="E18" s="98" t="str">
        <f>INDEX(Water,MATCH('11'!D18,Aanwezigheid,0))</f>
        <v>-</v>
      </c>
      <c r="F18" s="99" t="str">
        <f>INDEX(AD,MATCH('11'!D18,Aanwezigheid,0))</f>
        <v>-</v>
      </c>
      <c r="G18" s="20"/>
      <c r="H18" s="18"/>
    </row>
    <row r="19" spans="1:8" ht="15" thickBot="1">
      <c r="A19" s="356"/>
      <c r="B19" s="346"/>
      <c r="C19" s="349"/>
      <c r="D19" s="100" t="s">
        <v>215</v>
      </c>
      <c r="E19" s="101" t="str">
        <f>INDEX(Water,MATCH('11'!D19,Aanwezigheid,0))</f>
        <v>-</v>
      </c>
      <c r="F19" s="102" t="str">
        <f>INDEX(AD,MATCH('11'!D19,Aanwezigheid,0))</f>
        <v>-</v>
      </c>
      <c r="G19" s="20"/>
      <c r="H19" s="18"/>
    </row>
    <row r="20" spans="1:8" ht="15" thickBot="1">
      <c r="A20" s="356"/>
      <c r="B20" s="338" t="s">
        <v>92</v>
      </c>
      <c r="C20" s="341" t="s">
        <v>73</v>
      </c>
      <c r="D20" s="85" t="s">
        <v>215</v>
      </c>
      <c r="E20" s="86"/>
      <c r="F20" s="103" t="str">
        <f>INDEX(AE,MATCH('11'!D20,Afmetingen,0))</f>
        <v>-</v>
      </c>
      <c r="G20" s="20"/>
      <c r="H20" s="18"/>
    </row>
    <row r="21" spans="1:8" ht="15" thickBot="1">
      <c r="A21" s="356"/>
      <c r="B21" s="339"/>
      <c r="C21" s="342"/>
      <c r="D21" s="88" t="s">
        <v>215</v>
      </c>
      <c r="E21" s="89"/>
      <c r="F21" s="104" t="str">
        <f>INDEX(AE,MATCH('11'!D21,Afmetingen,0))</f>
        <v>-</v>
      </c>
      <c r="G21" s="20"/>
      <c r="H21" s="18"/>
    </row>
    <row r="22" spans="1:8" ht="15" thickBot="1">
      <c r="A22" s="356"/>
      <c r="B22" s="340"/>
      <c r="C22" s="343"/>
      <c r="D22" s="91" t="s">
        <v>215</v>
      </c>
      <c r="E22" s="92"/>
      <c r="F22" s="105" t="str">
        <f>INDEX(AE,MATCH('11'!D22,Afmetingen,0))</f>
        <v>-</v>
      </c>
      <c r="G22" s="20"/>
      <c r="H22" s="18"/>
    </row>
    <row r="23" spans="1:8" ht="15" thickBot="1">
      <c r="A23" s="356"/>
      <c r="B23" s="344" t="s">
        <v>93</v>
      </c>
      <c r="C23" s="347" t="s">
        <v>74</v>
      </c>
      <c r="D23" s="106" t="s">
        <v>215</v>
      </c>
      <c r="E23" s="95" t="str">
        <f>INDEX(Stoffen,MATCH('11'!D23,Corrosieve,0))</f>
        <v>-</v>
      </c>
      <c r="F23" s="107" t="str">
        <f>INDEX(AF,MATCH('11'!D23,Corrosieve,0))</f>
        <v>-</v>
      </c>
      <c r="G23" s="20"/>
      <c r="H23" s="18"/>
    </row>
    <row r="24" spans="1:8" ht="15" thickBot="1">
      <c r="A24" s="356"/>
      <c r="B24" s="345"/>
      <c r="C24" s="348"/>
      <c r="D24" s="108" t="s">
        <v>215</v>
      </c>
      <c r="E24" s="98" t="str">
        <f>INDEX(Stoffen,MATCH('11'!D24,Corrosieve,0))</f>
        <v>-</v>
      </c>
      <c r="F24" s="109" t="str">
        <f>INDEX(AF,MATCH('11'!D24,Corrosieve,0))</f>
        <v>-</v>
      </c>
      <c r="G24" s="20"/>
      <c r="H24" s="18"/>
    </row>
    <row r="25" spans="1:8" ht="15" thickBot="1">
      <c r="A25" s="356"/>
      <c r="B25" s="346"/>
      <c r="C25" s="349"/>
      <c r="D25" s="110" t="s">
        <v>215</v>
      </c>
      <c r="E25" s="101" t="str">
        <f>INDEX(Stoffen,MATCH('11'!D25,Corrosieve,0))</f>
        <v>-</v>
      </c>
      <c r="F25" s="111" t="str">
        <f>INDEX(AF,MATCH('11'!D25,Corrosieve,0))</f>
        <v>-</v>
      </c>
      <c r="G25" s="20"/>
      <c r="H25" s="18"/>
    </row>
    <row r="26" spans="1:8" ht="15" thickBot="1">
      <c r="A26" s="356"/>
      <c r="B26" s="338" t="s">
        <v>94</v>
      </c>
      <c r="C26" s="341" t="s">
        <v>75</v>
      </c>
      <c r="D26" s="85" t="s">
        <v>215</v>
      </c>
      <c r="E26" s="86"/>
      <c r="F26" s="103" t="str">
        <f>INDEX(AG,MATCH('11'!D26,IP,0))</f>
        <v>-</v>
      </c>
      <c r="G26" s="20"/>
      <c r="H26" s="18"/>
    </row>
    <row r="27" spans="1:8" ht="15" thickBot="1">
      <c r="A27" s="356"/>
      <c r="B27" s="339"/>
      <c r="C27" s="342"/>
      <c r="D27" s="88" t="s">
        <v>215</v>
      </c>
      <c r="E27" s="89"/>
      <c r="F27" s="104" t="str">
        <f>INDEX(AG,MATCH('11'!D27,IP,0))</f>
        <v>-</v>
      </c>
      <c r="G27" s="20"/>
      <c r="H27" s="18"/>
    </row>
    <row r="28" spans="1:8" ht="15" thickBot="1">
      <c r="A28" s="356"/>
      <c r="B28" s="340"/>
      <c r="C28" s="343"/>
      <c r="D28" s="91" t="s">
        <v>215</v>
      </c>
      <c r="E28" s="92"/>
      <c r="F28" s="105" t="str">
        <f>INDEX(AG,MATCH('11'!D28,IP,0))</f>
        <v>-</v>
      </c>
      <c r="G28" s="20"/>
      <c r="H28" s="18"/>
    </row>
    <row r="29" spans="1:8" ht="27" customHeight="1" thickBot="1">
      <c r="A29" s="356"/>
      <c r="B29" s="344" t="s">
        <v>95</v>
      </c>
      <c r="C29" s="347" t="s">
        <v>76</v>
      </c>
      <c r="D29" s="106" t="s">
        <v>215</v>
      </c>
      <c r="E29" s="95"/>
      <c r="F29" s="107" t="str">
        <f>INDEX(AH,MATCH('11'!D29,Trillingen,0))</f>
        <v>-</v>
      </c>
      <c r="G29" s="20"/>
      <c r="H29" s="18"/>
    </row>
    <row r="30" spans="1:8" ht="15" thickBot="1">
      <c r="A30" s="356"/>
      <c r="B30" s="346"/>
      <c r="C30" s="349"/>
      <c r="D30" s="110" t="s">
        <v>215</v>
      </c>
      <c r="E30" s="101"/>
      <c r="F30" s="111" t="str">
        <f>INDEX(AH,MATCH('11'!D30,Trillingen,0))</f>
        <v>-</v>
      </c>
      <c r="G30" s="20"/>
      <c r="H30" s="18"/>
    </row>
    <row r="31" spans="1:8" ht="30.75" customHeight="1" thickBot="1">
      <c r="A31" s="356"/>
      <c r="B31" s="71" t="s">
        <v>96</v>
      </c>
      <c r="C31" s="72" t="s">
        <v>77</v>
      </c>
      <c r="D31" s="112" t="s">
        <v>215</v>
      </c>
      <c r="E31" s="113" t="str">
        <f>INDEX(Flora,MATCH('11'!D31,Flora_V,0))</f>
        <v>-</v>
      </c>
      <c r="F31" s="114" t="str">
        <f>INDEX(AK,MATCH('11'!D31,Flora_V,0))</f>
        <v>-</v>
      </c>
      <c r="G31" s="20"/>
      <c r="H31" s="18"/>
    </row>
    <row r="32" spans="1:8" ht="27" customHeight="1" thickBot="1">
      <c r="A32" s="356"/>
      <c r="B32" s="73" t="s">
        <v>97</v>
      </c>
      <c r="C32" s="74" t="s">
        <v>78</v>
      </c>
      <c r="D32" s="115" t="s">
        <v>215</v>
      </c>
      <c r="E32" s="116" t="str">
        <f>INDEX(Fauna,MATCH('11'!D32,Fauna_V,0))</f>
        <v>-</v>
      </c>
      <c r="F32" s="117" t="str">
        <f>INDEX(AL,MATCH('11'!D32,Fauna_V,0))</f>
        <v>-</v>
      </c>
      <c r="G32" s="20"/>
      <c r="H32" s="18"/>
    </row>
    <row r="33" spans="1:8" ht="15" thickBot="1">
      <c r="A33" s="356"/>
      <c r="B33" s="338" t="s">
        <v>98</v>
      </c>
      <c r="C33" s="341" t="s">
        <v>79</v>
      </c>
      <c r="D33" s="85" t="s">
        <v>215</v>
      </c>
      <c r="E33" s="86"/>
      <c r="F33" s="103" t="str">
        <f>INDEX(AM,MATCH('11'!D33,Electro,0))</f>
        <v>-</v>
      </c>
      <c r="G33" s="20"/>
      <c r="H33" s="18"/>
    </row>
    <row r="34" spans="1:8" ht="15" thickBot="1">
      <c r="A34" s="356"/>
      <c r="B34" s="339"/>
      <c r="C34" s="342"/>
      <c r="D34" s="88" t="s">
        <v>215</v>
      </c>
      <c r="E34" s="89"/>
      <c r="F34" s="104" t="str">
        <f>INDEX(AM,MATCH('11'!D34,Electro,0))</f>
        <v>-</v>
      </c>
      <c r="G34" s="20"/>
      <c r="H34" s="18"/>
    </row>
    <row r="35" spans="1:8" ht="15" thickBot="1">
      <c r="A35" s="356"/>
      <c r="B35" s="340"/>
      <c r="C35" s="343"/>
      <c r="D35" s="91" t="s">
        <v>215</v>
      </c>
      <c r="E35" s="92"/>
      <c r="F35" s="105" t="str">
        <f>INDEX(AM,MATCH('11'!D35,Electro,0))</f>
        <v>-</v>
      </c>
      <c r="G35" s="20"/>
      <c r="H35" s="18"/>
    </row>
    <row r="36" spans="1:8" ht="15" thickBot="1">
      <c r="A36" s="356"/>
      <c r="B36" s="73" t="s">
        <v>99</v>
      </c>
      <c r="C36" s="74" t="s">
        <v>80</v>
      </c>
      <c r="D36" s="115" t="s">
        <v>215</v>
      </c>
      <c r="E36" s="116"/>
      <c r="F36" s="117" t="str">
        <f>INDEX(AN,MATCH('11'!D36,Zonne,0))</f>
        <v>-</v>
      </c>
      <c r="G36" s="20"/>
      <c r="H36" s="18"/>
    </row>
    <row r="37" spans="1:8" ht="15" thickBot="1">
      <c r="A37" s="357" t="s">
        <v>355</v>
      </c>
      <c r="B37" s="338" t="s">
        <v>100</v>
      </c>
      <c r="C37" s="341" t="s">
        <v>81</v>
      </c>
      <c r="D37" s="85" t="s">
        <v>215</v>
      </c>
      <c r="E37" s="86" t="str">
        <f>INDEX(Bekwa_V,MATCH('11'!D37,Bekwa,0))</f>
        <v>-</v>
      </c>
      <c r="F37" s="103" t="str">
        <f>INDEX(BA,MATCH('11'!D37,Bekwa,0))</f>
        <v>-</v>
      </c>
      <c r="G37" s="20"/>
      <c r="H37" s="18"/>
    </row>
    <row r="38" spans="1:8" ht="15" thickBot="1">
      <c r="A38" s="357"/>
      <c r="B38" s="339"/>
      <c r="C38" s="342"/>
      <c r="D38" s="88" t="s">
        <v>215</v>
      </c>
      <c r="E38" s="89" t="str">
        <f>INDEX(Bekwa_V,MATCH('11'!D38,Bekwa,0))</f>
        <v>-</v>
      </c>
      <c r="F38" s="104" t="str">
        <f>INDEX(BA,MATCH('11'!D38,Bekwa,0))</f>
        <v>-</v>
      </c>
      <c r="G38" s="20"/>
      <c r="H38" s="18"/>
    </row>
    <row r="39" spans="1:8" ht="15" thickBot="1">
      <c r="A39" s="357"/>
      <c r="B39" s="340"/>
      <c r="C39" s="343"/>
      <c r="D39" s="91" t="s">
        <v>215</v>
      </c>
      <c r="E39" s="92" t="str">
        <f>INDEX(Bekwa_V,MATCH('11'!D39,Bekwa,0))</f>
        <v>-</v>
      </c>
      <c r="F39" s="105" t="str">
        <f>INDEX(BA,MATCH('11'!D39,Bekwa,0))</f>
        <v>-</v>
      </c>
      <c r="G39" s="20"/>
      <c r="H39" s="18"/>
    </row>
    <row r="40" spans="1:8" ht="15" thickBot="1">
      <c r="A40" s="357"/>
      <c r="B40" s="344" t="s">
        <v>101</v>
      </c>
      <c r="C40" s="347" t="s">
        <v>82</v>
      </c>
      <c r="D40" s="106" t="s">
        <v>215</v>
      </c>
      <c r="E40" s="95"/>
      <c r="F40" s="107" t="str">
        <f>INDEX(BB,MATCH('11'!D40,Toest,0))</f>
        <v>-</v>
      </c>
      <c r="G40" s="20"/>
      <c r="H40" s="18"/>
    </row>
    <row r="41" spans="1:8" ht="15" thickBot="1">
      <c r="A41" s="357"/>
      <c r="B41" s="346"/>
      <c r="C41" s="349"/>
      <c r="D41" s="110" t="s">
        <v>215</v>
      </c>
      <c r="E41" s="101"/>
      <c r="F41" s="111" t="str">
        <f>INDEX(BB,MATCH('11'!D41,Toest,0))</f>
        <v>-</v>
      </c>
      <c r="G41" s="20"/>
      <c r="H41" s="18"/>
    </row>
    <row r="42" spans="1:8" ht="15" thickBot="1">
      <c r="A42" s="357"/>
      <c r="B42" s="338" t="s">
        <v>102</v>
      </c>
      <c r="C42" s="341" t="s">
        <v>83</v>
      </c>
      <c r="D42" s="85" t="s">
        <v>215</v>
      </c>
      <c r="E42" s="86" t="str">
        <f>INDEX(Aanrak_V,MATCH('11'!D42,Aanrak,0))</f>
        <v>-</v>
      </c>
      <c r="F42" s="103" t="str">
        <f>INDEX(BC,MATCH('11'!D42,Aanrak,0))</f>
        <v>-</v>
      </c>
      <c r="G42" s="20"/>
      <c r="H42" s="18"/>
    </row>
    <row r="43" spans="1:8" ht="15" thickBot="1">
      <c r="A43" s="357"/>
      <c r="B43" s="340"/>
      <c r="C43" s="343"/>
      <c r="D43" s="91" t="s">
        <v>215</v>
      </c>
      <c r="E43" s="92" t="str">
        <f>INDEX(Aanrak_V,MATCH('11'!D43,Aanrak,0))</f>
        <v>-</v>
      </c>
      <c r="F43" s="105" t="str">
        <f>INDEX(BC,MATCH('11'!D43,Aanrak,0))</f>
        <v>-</v>
      </c>
      <c r="G43" s="20"/>
      <c r="H43" s="18"/>
    </row>
    <row r="44" spans="1:8" ht="15" thickBot="1">
      <c r="A44" s="357"/>
      <c r="B44" s="344" t="s">
        <v>103</v>
      </c>
      <c r="C44" s="347" t="s">
        <v>84</v>
      </c>
      <c r="D44" s="106" t="s">
        <v>215</v>
      </c>
      <c r="E44" s="95" t="str">
        <f>INDEX(Ontruim_V,MATCH('11'!D44,Ontruim,0))</f>
        <v>-</v>
      </c>
      <c r="F44" s="107" t="str">
        <f>INDEX(BD,MATCH('11'!D44,Ontruim,0))</f>
        <v>-</v>
      </c>
      <c r="G44" s="20"/>
      <c r="H44" s="18"/>
    </row>
    <row r="45" spans="1:8" ht="15" thickBot="1">
      <c r="A45" s="357"/>
      <c r="B45" s="346"/>
      <c r="C45" s="349"/>
      <c r="D45" s="110" t="s">
        <v>215</v>
      </c>
      <c r="E45" s="101" t="str">
        <f>INDEX(Ontruim_V,MATCH('11'!D45,Ontruim,0))</f>
        <v>-</v>
      </c>
      <c r="F45" s="111" t="str">
        <f>INDEX(BD,MATCH('11'!D45,Ontruim,0))</f>
        <v>-</v>
      </c>
      <c r="G45" s="20"/>
      <c r="H45" s="18"/>
    </row>
    <row r="46" spans="1:8" ht="15" thickBot="1">
      <c r="A46" s="357"/>
      <c r="B46" s="338" t="s">
        <v>104</v>
      </c>
      <c r="C46" s="341" t="s">
        <v>85</v>
      </c>
      <c r="D46" s="85" t="s">
        <v>215</v>
      </c>
      <c r="E46" s="86" t="str">
        <f>INDEX(Aard_V,MATCH('11'!D46,Aard,0))</f>
        <v>-</v>
      </c>
      <c r="F46" s="103" t="str">
        <f>INDEX(BE,MATCH('11'!D46,Aard,0))</f>
        <v>-</v>
      </c>
      <c r="G46" s="20"/>
      <c r="H46" s="18"/>
    </row>
    <row r="47" spans="1:8" ht="15" thickBot="1">
      <c r="A47" s="357"/>
      <c r="B47" s="339"/>
      <c r="C47" s="342"/>
      <c r="D47" s="88" t="s">
        <v>215</v>
      </c>
      <c r="E47" s="89" t="str">
        <f>INDEX(Aard_V,MATCH('11'!D47,Aard,0))</f>
        <v>-</v>
      </c>
      <c r="F47" s="104" t="str">
        <f>INDEX(BE,MATCH('11'!D47,Aard,0))</f>
        <v>-</v>
      </c>
      <c r="G47" s="20"/>
      <c r="H47" s="18"/>
    </row>
    <row r="48" spans="1:8" ht="15" thickBot="1">
      <c r="A48" s="357"/>
      <c r="B48" s="340"/>
      <c r="C48" s="343"/>
      <c r="D48" s="91" t="s">
        <v>215</v>
      </c>
      <c r="E48" s="92" t="str">
        <f>INDEX(Aard_V,MATCH('11'!D48,Aard,0))</f>
        <v>-</v>
      </c>
      <c r="F48" s="105" t="str">
        <f>INDEX(BE,MATCH('11'!D48,Aard,0))</f>
        <v>-</v>
      </c>
      <c r="G48" s="20"/>
      <c r="H48" s="18"/>
    </row>
    <row r="49" spans="1:8" ht="21.75" customHeight="1" thickBot="1">
      <c r="A49" s="358" t="s">
        <v>354</v>
      </c>
      <c r="B49" s="73" t="s">
        <v>105</v>
      </c>
      <c r="C49" s="74" t="s">
        <v>86</v>
      </c>
      <c r="D49" s="115" t="s">
        <v>215</v>
      </c>
      <c r="E49" s="116" t="str">
        <f>INDEX(Bouw_V,MATCH('11'!D49,Bouw,0))</f>
        <v>–</v>
      </c>
      <c r="F49" s="117" t="str">
        <f>INDEX(CA,MATCH('11'!D49,Bouw,0))</f>
        <v>-</v>
      </c>
      <c r="G49" s="20"/>
      <c r="H49" s="18"/>
    </row>
    <row r="50" spans="1:8" ht="22.5" customHeight="1" thickBot="1">
      <c r="A50" s="358"/>
      <c r="B50" s="338" t="s">
        <v>106</v>
      </c>
      <c r="C50" s="341" t="s">
        <v>87</v>
      </c>
      <c r="D50" s="85" t="s">
        <v>215</v>
      </c>
      <c r="E50" s="86" t="str">
        <f>INDEX(Structuur_V,MATCH('11'!D50,Structuur,0))</f>
        <v>-</v>
      </c>
      <c r="F50" s="103" t="str">
        <f>INDEX(CB,MATCH('11'!D50,Structuur,0))</f>
        <v>-</v>
      </c>
      <c r="G50" s="20"/>
      <c r="H50" s="18"/>
    </row>
    <row r="51" spans="1:8" ht="22.5" customHeight="1" thickBot="1">
      <c r="A51" s="358"/>
      <c r="B51" s="339"/>
      <c r="C51" s="342"/>
      <c r="D51" s="88" t="s">
        <v>215</v>
      </c>
      <c r="E51" s="89" t="str">
        <f>INDEX(Structuur_V,MATCH('11'!D51,Structuur,0))</f>
        <v>-</v>
      </c>
      <c r="F51" s="104" t="str">
        <f>INDEX(CB,MATCH('11'!D51,Structuur,0))</f>
        <v>-</v>
      </c>
      <c r="G51" s="20"/>
      <c r="H51" s="18"/>
    </row>
    <row r="52" spans="1:8" ht="22.5" customHeight="1" thickBot="1">
      <c r="A52" s="358"/>
      <c r="B52" s="340"/>
      <c r="C52" s="343"/>
      <c r="D52" s="91" t="s">
        <v>215</v>
      </c>
      <c r="E52" s="92" t="str">
        <f>INDEX(Structuur_V,MATCH('11'!D52,Structuur,0))</f>
        <v>-</v>
      </c>
      <c r="F52" s="105" t="str">
        <f>INDEX(CB,MATCH('11'!D52,Structuur,0))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5.xml><?xml version="1.0" encoding="utf-8"?>
<worksheet xmlns="http://schemas.openxmlformats.org/spreadsheetml/2006/main" xmlns:r="http://schemas.openxmlformats.org/officeDocument/2006/relationships">
  <dimension ref="A1:P55"/>
  <sheetViews>
    <sheetView zoomScale="70" zoomScaleNormal="70" zoomScalePageLayoutView="0" workbookViewId="0" topLeftCell="A7">
      <selection activeCell="D43" sqref="D43"/>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3.25" customHeight="1" thickBot="1">
      <c r="A5" s="75" t="str">
        <f>Coordonnées!$D$12</f>
        <v>-</v>
      </c>
      <c r="B5" s="76"/>
      <c r="C5" s="77"/>
      <c r="D5" s="62"/>
      <c r="E5" s="362"/>
      <c r="F5" s="363"/>
      <c r="H5" s="18"/>
    </row>
    <row r="6" spans="1:8" ht="15" customHeight="1">
      <c r="A6" s="350" t="s">
        <v>372</v>
      </c>
      <c r="B6" s="351"/>
      <c r="C6" s="351"/>
      <c r="D6" s="351"/>
      <c r="E6" s="351"/>
      <c r="F6" s="352"/>
      <c r="H6" s="18"/>
    </row>
    <row r="7" spans="1:8" ht="22.5" customHeight="1" thickBot="1">
      <c r="A7" s="78" t="str">
        <f>Coordonnées!$D$19</f>
        <v>-</v>
      </c>
      <c r="B7" s="79"/>
      <c r="C7" s="80"/>
      <c r="D7" s="80"/>
      <c r="E7" s="353"/>
      <c r="F7" s="354"/>
      <c r="H7" s="18"/>
    </row>
    <row r="8" spans="1:8" ht="15" customHeight="1">
      <c r="A8" s="350" t="s">
        <v>89</v>
      </c>
      <c r="B8" s="351"/>
      <c r="C8" s="351"/>
      <c r="D8" s="351"/>
      <c r="E8" s="351"/>
      <c r="F8" s="352"/>
      <c r="H8" s="18"/>
    </row>
    <row r="9" spans="1:8" ht="20.25" customHeight="1">
      <c r="A9" s="81" t="str">
        <f>Coordonnées!$D$25</f>
        <v>-</v>
      </c>
      <c r="B9" s="82"/>
      <c r="C9" s="82"/>
      <c r="D9" s="82"/>
      <c r="E9" s="82"/>
      <c r="F9" s="83"/>
      <c r="H9" s="18"/>
    </row>
    <row r="10" spans="1:8" ht="21.75" customHeight="1" thickBot="1">
      <c r="A10" s="84" t="str">
        <f>Coordonnées!$D$40</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118" t="s">
        <v>215</v>
      </c>
      <c r="E14" s="86" t="str">
        <f>INDEX(Omgevingstemperatuur,MATCH('12'!D14,Temperatuur,0))</f>
        <v>-</v>
      </c>
      <c r="F14" s="87" t="str">
        <f>INDEX(AA,MATCH('12'!D14,Temperatuur,0))</f>
        <v>-</v>
      </c>
      <c r="G14" s="19"/>
      <c r="H14" s="18"/>
    </row>
    <row r="15" spans="1:8" ht="15" thickBot="1">
      <c r="A15" s="356"/>
      <c r="B15" s="339"/>
      <c r="C15" s="342"/>
      <c r="D15" s="88" t="s">
        <v>215</v>
      </c>
      <c r="E15" s="89" t="str">
        <f>INDEX(Omgevingstemperatuur,MATCH('12'!D15,Temperatuur,0))</f>
        <v>-</v>
      </c>
      <c r="F15" s="90" t="str">
        <f>INDEX(AA,MATCH('12'!D15,Temperatuur,0))</f>
        <v>-</v>
      </c>
      <c r="G15" s="19"/>
      <c r="H15" s="18"/>
    </row>
    <row r="16" spans="1:8" ht="15" thickBot="1">
      <c r="A16" s="356"/>
      <c r="B16" s="340"/>
      <c r="C16" s="343"/>
      <c r="D16" s="91" t="s">
        <v>215</v>
      </c>
      <c r="E16" s="92" t="str">
        <f>INDEX(Omgevingstemperatuur,MATCH('12'!D16,Temperatuur,0))</f>
        <v>-</v>
      </c>
      <c r="F16" s="93" t="str">
        <f>INDEX(AA,MATCH('12'!D16,Temperatuur,0))</f>
        <v>-</v>
      </c>
      <c r="G16" s="19"/>
      <c r="H16" s="18"/>
    </row>
    <row r="17" spans="1:8" ht="15" thickBot="1">
      <c r="A17" s="356"/>
      <c r="B17" s="344" t="s">
        <v>91</v>
      </c>
      <c r="C17" s="347" t="s">
        <v>72</v>
      </c>
      <c r="D17" s="94" t="s">
        <v>215</v>
      </c>
      <c r="E17" s="95" t="str">
        <f>INDEX(Water,MATCH('12'!D17,Aanwezigheid,0))</f>
        <v>-</v>
      </c>
      <c r="F17" s="96" t="str">
        <f>INDEX(AD,MATCH('12'!D17,Aanwezigheid,0))</f>
        <v>-</v>
      </c>
      <c r="G17" s="20"/>
      <c r="H17" s="18"/>
    </row>
    <row r="18" spans="1:8" ht="15" thickBot="1">
      <c r="A18" s="356"/>
      <c r="B18" s="345"/>
      <c r="C18" s="348"/>
      <c r="D18" s="97" t="s">
        <v>215</v>
      </c>
      <c r="E18" s="98" t="str">
        <f>INDEX(Water,MATCH('12'!D18,Aanwezigheid,0))</f>
        <v>-</v>
      </c>
      <c r="F18" s="99" t="str">
        <f>INDEX(AD,MATCH('12'!D18,Aanwezigheid,0))</f>
        <v>-</v>
      </c>
      <c r="G18" s="20"/>
      <c r="H18" s="18"/>
    </row>
    <row r="19" spans="1:8" ht="15" thickBot="1">
      <c r="A19" s="356"/>
      <c r="B19" s="346"/>
      <c r="C19" s="349"/>
      <c r="D19" s="100" t="s">
        <v>215</v>
      </c>
      <c r="E19" s="101" t="str">
        <f>INDEX(Water,MATCH('12'!D19,Aanwezigheid,0))</f>
        <v>-</v>
      </c>
      <c r="F19" s="102" t="str">
        <f>INDEX(AD,MATCH('12'!D19,Aanwezigheid,0))</f>
        <v>-</v>
      </c>
      <c r="G19" s="20"/>
      <c r="H19" s="18"/>
    </row>
    <row r="20" spans="1:8" ht="15" thickBot="1">
      <c r="A20" s="356"/>
      <c r="B20" s="338" t="s">
        <v>92</v>
      </c>
      <c r="C20" s="341" t="s">
        <v>73</v>
      </c>
      <c r="D20" s="85" t="s">
        <v>215</v>
      </c>
      <c r="E20" s="86"/>
      <c r="F20" s="103" t="str">
        <f>INDEX(AE,MATCH('12'!D20,Afmetingen,0))</f>
        <v>-</v>
      </c>
      <c r="G20" s="20"/>
      <c r="H20" s="18"/>
    </row>
    <row r="21" spans="1:8" ht="15" thickBot="1">
      <c r="A21" s="356"/>
      <c r="B21" s="339"/>
      <c r="C21" s="342"/>
      <c r="D21" s="88" t="s">
        <v>215</v>
      </c>
      <c r="E21" s="89"/>
      <c r="F21" s="104" t="str">
        <f>INDEX(AE,MATCH('12'!D21,Afmetingen,0))</f>
        <v>-</v>
      </c>
      <c r="G21" s="20"/>
      <c r="H21" s="18"/>
    </row>
    <row r="22" spans="1:8" ht="15" thickBot="1">
      <c r="A22" s="356"/>
      <c r="B22" s="340"/>
      <c r="C22" s="343"/>
      <c r="D22" s="91" t="s">
        <v>215</v>
      </c>
      <c r="E22" s="92"/>
      <c r="F22" s="105" t="str">
        <f>INDEX(AE,MATCH('12'!D22,Afmetingen,0))</f>
        <v>-</v>
      </c>
      <c r="G22" s="20"/>
      <c r="H22" s="18"/>
    </row>
    <row r="23" spans="1:8" ht="15" thickBot="1">
      <c r="A23" s="356"/>
      <c r="B23" s="344" t="s">
        <v>93</v>
      </c>
      <c r="C23" s="347" t="s">
        <v>74</v>
      </c>
      <c r="D23" s="106" t="s">
        <v>215</v>
      </c>
      <c r="E23" s="95" t="str">
        <f>INDEX(Stoffen,MATCH('12'!D23,Corrosieve,0))</f>
        <v>-</v>
      </c>
      <c r="F23" s="107" t="str">
        <f>INDEX(AF,MATCH('12'!D23,Corrosieve,0))</f>
        <v>-</v>
      </c>
      <c r="G23" s="20"/>
      <c r="H23" s="18"/>
    </row>
    <row r="24" spans="1:8" ht="15" thickBot="1">
      <c r="A24" s="356"/>
      <c r="B24" s="345"/>
      <c r="C24" s="348"/>
      <c r="D24" s="108" t="s">
        <v>215</v>
      </c>
      <c r="E24" s="98" t="str">
        <f>INDEX(Stoffen,MATCH('12'!D24,Corrosieve,0))</f>
        <v>-</v>
      </c>
      <c r="F24" s="109" t="str">
        <f>INDEX(AF,MATCH('12'!D24,Corrosieve,0))</f>
        <v>-</v>
      </c>
      <c r="G24" s="20"/>
      <c r="H24" s="18"/>
    </row>
    <row r="25" spans="1:8" ht="15" thickBot="1">
      <c r="A25" s="356"/>
      <c r="B25" s="346"/>
      <c r="C25" s="349"/>
      <c r="D25" s="110" t="s">
        <v>215</v>
      </c>
      <c r="E25" s="101" t="str">
        <f>INDEX(Stoffen,MATCH('12'!D25,Corrosieve,0))</f>
        <v>-</v>
      </c>
      <c r="F25" s="111" t="str">
        <f>INDEX(AF,MATCH('12'!D25,Corrosieve,0))</f>
        <v>-</v>
      </c>
      <c r="G25" s="20"/>
      <c r="H25" s="18"/>
    </row>
    <row r="26" spans="1:8" ht="15" thickBot="1">
      <c r="A26" s="356"/>
      <c r="B26" s="338" t="s">
        <v>94</v>
      </c>
      <c r="C26" s="341" t="s">
        <v>75</v>
      </c>
      <c r="D26" s="85" t="s">
        <v>215</v>
      </c>
      <c r="E26" s="86"/>
      <c r="F26" s="103" t="str">
        <f>INDEX(AG,MATCH('12'!D26,IP,0))</f>
        <v>-</v>
      </c>
      <c r="G26" s="20"/>
      <c r="H26" s="18"/>
    </row>
    <row r="27" spans="1:8" ht="15" thickBot="1">
      <c r="A27" s="356"/>
      <c r="B27" s="339"/>
      <c r="C27" s="342"/>
      <c r="D27" s="88" t="s">
        <v>215</v>
      </c>
      <c r="E27" s="89"/>
      <c r="F27" s="104" t="str">
        <f>INDEX(AG,MATCH('12'!D27,IP,0))</f>
        <v>-</v>
      </c>
      <c r="G27" s="20"/>
      <c r="H27" s="18"/>
    </row>
    <row r="28" spans="1:8" ht="15" thickBot="1">
      <c r="A28" s="356"/>
      <c r="B28" s="340"/>
      <c r="C28" s="343"/>
      <c r="D28" s="91" t="s">
        <v>215</v>
      </c>
      <c r="E28" s="92"/>
      <c r="F28" s="105" t="str">
        <f>INDEX(AG,MATCH('12'!D28,IP,0))</f>
        <v>-</v>
      </c>
      <c r="G28" s="20"/>
      <c r="H28" s="18"/>
    </row>
    <row r="29" spans="1:8" ht="27" customHeight="1" thickBot="1">
      <c r="A29" s="356"/>
      <c r="B29" s="344" t="s">
        <v>95</v>
      </c>
      <c r="C29" s="347" t="s">
        <v>76</v>
      </c>
      <c r="D29" s="106" t="s">
        <v>215</v>
      </c>
      <c r="E29" s="95"/>
      <c r="F29" s="107" t="str">
        <f>INDEX(AH,MATCH('12'!D29,Trillingen,0))</f>
        <v>-</v>
      </c>
      <c r="G29" s="20"/>
      <c r="H29" s="18"/>
    </row>
    <row r="30" spans="1:8" ht="15" thickBot="1">
      <c r="A30" s="356"/>
      <c r="B30" s="346"/>
      <c r="C30" s="349"/>
      <c r="D30" s="110" t="s">
        <v>215</v>
      </c>
      <c r="E30" s="101"/>
      <c r="F30" s="111" t="str">
        <f>INDEX(AH,MATCH('12'!D30,Trillingen,0))</f>
        <v>-</v>
      </c>
      <c r="G30" s="20"/>
      <c r="H30" s="18"/>
    </row>
    <row r="31" spans="1:8" ht="30.75" customHeight="1" thickBot="1">
      <c r="A31" s="356"/>
      <c r="B31" s="71" t="s">
        <v>96</v>
      </c>
      <c r="C31" s="72" t="s">
        <v>77</v>
      </c>
      <c r="D31" s="112" t="s">
        <v>215</v>
      </c>
      <c r="E31" s="113" t="str">
        <f>INDEX(Flora,MATCH('12'!D31,Flora_V,0))</f>
        <v>-</v>
      </c>
      <c r="F31" s="114" t="str">
        <f>INDEX(AK,MATCH('12'!D31,Flora_V,0))</f>
        <v>-</v>
      </c>
      <c r="G31" s="20"/>
      <c r="H31" s="18"/>
    </row>
    <row r="32" spans="1:8" ht="27" customHeight="1" thickBot="1">
      <c r="A32" s="356"/>
      <c r="B32" s="73" t="s">
        <v>97</v>
      </c>
      <c r="C32" s="74" t="s">
        <v>78</v>
      </c>
      <c r="D32" s="115" t="s">
        <v>215</v>
      </c>
      <c r="E32" s="116" t="str">
        <f>INDEX(Fauna,MATCH('12'!D32,Fauna_V,0))</f>
        <v>-</v>
      </c>
      <c r="F32" s="117" t="str">
        <f>INDEX(AL,MATCH('12'!D32,Fauna_V,0))</f>
        <v>-</v>
      </c>
      <c r="G32" s="20"/>
      <c r="H32" s="18"/>
    </row>
    <row r="33" spans="1:8" ht="15" thickBot="1">
      <c r="A33" s="356"/>
      <c r="B33" s="338" t="s">
        <v>98</v>
      </c>
      <c r="C33" s="341" t="s">
        <v>79</v>
      </c>
      <c r="D33" s="85" t="s">
        <v>215</v>
      </c>
      <c r="E33" s="86"/>
      <c r="F33" s="103" t="str">
        <f>INDEX(AM,MATCH('12'!D33,Electro,0))</f>
        <v>-</v>
      </c>
      <c r="G33" s="20"/>
      <c r="H33" s="18"/>
    </row>
    <row r="34" spans="1:8" ht="15" thickBot="1">
      <c r="A34" s="356"/>
      <c r="B34" s="339"/>
      <c r="C34" s="342"/>
      <c r="D34" s="88" t="s">
        <v>215</v>
      </c>
      <c r="E34" s="89"/>
      <c r="F34" s="104" t="str">
        <f>INDEX(AM,MATCH('12'!D34,Electro,0))</f>
        <v>-</v>
      </c>
      <c r="G34" s="20"/>
      <c r="H34" s="18"/>
    </row>
    <row r="35" spans="1:8" ht="15" thickBot="1">
      <c r="A35" s="356"/>
      <c r="B35" s="340"/>
      <c r="C35" s="343"/>
      <c r="D35" s="91" t="s">
        <v>215</v>
      </c>
      <c r="E35" s="92"/>
      <c r="F35" s="105" t="str">
        <f>INDEX(AM,MATCH('12'!D35,Electro,0))</f>
        <v>-</v>
      </c>
      <c r="G35" s="20"/>
      <c r="H35" s="18"/>
    </row>
    <row r="36" spans="1:8" ht="15" thickBot="1">
      <c r="A36" s="356"/>
      <c r="B36" s="73" t="s">
        <v>99</v>
      </c>
      <c r="C36" s="74" t="s">
        <v>80</v>
      </c>
      <c r="D36" s="115" t="s">
        <v>215</v>
      </c>
      <c r="E36" s="116"/>
      <c r="F36" s="117" t="str">
        <f>INDEX(AN,MATCH('12'!D36,Zonne,0))</f>
        <v>-</v>
      </c>
      <c r="G36" s="20"/>
      <c r="H36" s="18"/>
    </row>
    <row r="37" spans="1:8" ht="15" thickBot="1">
      <c r="A37" s="357" t="s">
        <v>355</v>
      </c>
      <c r="B37" s="338" t="s">
        <v>100</v>
      </c>
      <c r="C37" s="341" t="s">
        <v>81</v>
      </c>
      <c r="D37" s="85" t="s">
        <v>215</v>
      </c>
      <c r="E37" s="86" t="str">
        <f>INDEX(Bekwa_V,MATCH('12'!D37,Bekwa,0))</f>
        <v>-</v>
      </c>
      <c r="F37" s="103" t="str">
        <f>INDEX(BA,MATCH('12'!D37,Bekwa,0))</f>
        <v>-</v>
      </c>
      <c r="G37" s="20"/>
      <c r="H37" s="18"/>
    </row>
    <row r="38" spans="1:8" ht="15" thickBot="1">
      <c r="A38" s="357"/>
      <c r="B38" s="339"/>
      <c r="C38" s="342"/>
      <c r="D38" s="88" t="s">
        <v>215</v>
      </c>
      <c r="E38" s="89" t="str">
        <f>INDEX(Bekwa_V,MATCH('12'!D38,Bekwa,0))</f>
        <v>-</v>
      </c>
      <c r="F38" s="104" t="str">
        <f>INDEX(BA,MATCH('12'!D38,Bekwa,0))</f>
        <v>-</v>
      </c>
      <c r="G38" s="20"/>
      <c r="H38" s="18"/>
    </row>
    <row r="39" spans="1:8" ht="15" thickBot="1">
      <c r="A39" s="357"/>
      <c r="B39" s="340"/>
      <c r="C39" s="343"/>
      <c r="D39" s="91" t="s">
        <v>215</v>
      </c>
      <c r="E39" s="92" t="str">
        <f>INDEX(Bekwa_V,MATCH('12'!D39,Bekwa,0))</f>
        <v>-</v>
      </c>
      <c r="F39" s="105" t="str">
        <f>INDEX(BA,MATCH('12'!D39,Bekwa,0))</f>
        <v>-</v>
      </c>
      <c r="G39" s="20"/>
      <c r="H39" s="18"/>
    </row>
    <row r="40" spans="1:8" ht="15" thickBot="1">
      <c r="A40" s="357"/>
      <c r="B40" s="344" t="s">
        <v>101</v>
      </c>
      <c r="C40" s="347" t="s">
        <v>82</v>
      </c>
      <c r="D40" s="106" t="s">
        <v>215</v>
      </c>
      <c r="E40" s="95"/>
      <c r="F40" s="107" t="str">
        <f>INDEX(BB,MATCH('12'!D40,Toest,0))</f>
        <v>-</v>
      </c>
      <c r="G40" s="20"/>
      <c r="H40" s="18"/>
    </row>
    <row r="41" spans="1:8" ht="15" thickBot="1">
      <c r="A41" s="357"/>
      <c r="B41" s="346"/>
      <c r="C41" s="349"/>
      <c r="D41" s="110" t="s">
        <v>215</v>
      </c>
      <c r="E41" s="101"/>
      <c r="F41" s="111" t="str">
        <f>INDEX(BB,MATCH('12'!D41,Toest,0))</f>
        <v>-</v>
      </c>
      <c r="G41" s="20"/>
      <c r="H41" s="18"/>
    </row>
    <row r="42" spans="1:8" ht="15" thickBot="1">
      <c r="A42" s="357"/>
      <c r="B42" s="338" t="s">
        <v>102</v>
      </c>
      <c r="C42" s="341" t="s">
        <v>83</v>
      </c>
      <c r="D42" s="85" t="s">
        <v>215</v>
      </c>
      <c r="E42" s="86" t="str">
        <f>INDEX(Aanrak_V,MATCH('12'!D42,Aanrak,0))</f>
        <v>-</v>
      </c>
      <c r="F42" s="103" t="str">
        <f>INDEX(BC,MATCH('12'!D42,Aanrak,0))</f>
        <v>-</v>
      </c>
      <c r="G42" s="20"/>
      <c r="H42" s="18"/>
    </row>
    <row r="43" spans="1:8" ht="15" thickBot="1">
      <c r="A43" s="357"/>
      <c r="B43" s="340"/>
      <c r="C43" s="343"/>
      <c r="D43" s="91" t="s">
        <v>215</v>
      </c>
      <c r="E43" s="92" t="str">
        <f>INDEX(Aanrak_V,MATCH('12'!D43,Aanrak,0))</f>
        <v>-</v>
      </c>
      <c r="F43" s="105" t="str">
        <f>INDEX(BC,MATCH('12'!D43,Aanrak,0))</f>
        <v>-</v>
      </c>
      <c r="G43" s="20"/>
      <c r="H43" s="18"/>
    </row>
    <row r="44" spans="1:8" ht="15" thickBot="1">
      <c r="A44" s="357"/>
      <c r="B44" s="344" t="s">
        <v>103</v>
      </c>
      <c r="C44" s="347" t="s">
        <v>84</v>
      </c>
      <c r="D44" s="106" t="s">
        <v>215</v>
      </c>
      <c r="E44" s="95" t="str">
        <f>INDEX(Ontruim_V,MATCH('12'!D44,Ontruim,0))</f>
        <v>-</v>
      </c>
      <c r="F44" s="107" t="str">
        <f>INDEX(BD,MATCH('12'!D44,Ontruim,0))</f>
        <v>-</v>
      </c>
      <c r="G44" s="20"/>
      <c r="H44" s="18"/>
    </row>
    <row r="45" spans="1:8" ht="15" thickBot="1">
      <c r="A45" s="357"/>
      <c r="B45" s="346"/>
      <c r="C45" s="349"/>
      <c r="D45" s="110" t="s">
        <v>215</v>
      </c>
      <c r="E45" s="101" t="str">
        <f>INDEX(Ontruim_V,MATCH('12'!D45,Ontruim,0))</f>
        <v>-</v>
      </c>
      <c r="F45" s="111" t="str">
        <f>INDEX(BD,MATCH('12'!D45,Ontruim,0))</f>
        <v>-</v>
      </c>
      <c r="G45" s="20"/>
      <c r="H45" s="18"/>
    </row>
    <row r="46" spans="1:8" ht="15" thickBot="1">
      <c r="A46" s="357"/>
      <c r="B46" s="338" t="s">
        <v>104</v>
      </c>
      <c r="C46" s="341" t="s">
        <v>85</v>
      </c>
      <c r="D46" s="85" t="s">
        <v>215</v>
      </c>
      <c r="E46" s="86" t="str">
        <f>INDEX(Aard_V,MATCH('12'!D46,Aard,0))</f>
        <v>-</v>
      </c>
      <c r="F46" s="103" t="str">
        <f>INDEX(BE,MATCH('12'!D46,Aard,0))</f>
        <v>-</v>
      </c>
      <c r="G46" s="20"/>
      <c r="H46" s="18"/>
    </row>
    <row r="47" spans="1:8" ht="15" thickBot="1">
      <c r="A47" s="357"/>
      <c r="B47" s="339"/>
      <c r="C47" s="342"/>
      <c r="D47" s="88" t="s">
        <v>215</v>
      </c>
      <c r="E47" s="89" t="str">
        <f>INDEX(Aard_V,MATCH('12'!D47,Aard,0))</f>
        <v>-</v>
      </c>
      <c r="F47" s="104" t="str">
        <f>INDEX(BE,MATCH('12'!D47,Aard,0))</f>
        <v>-</v>
      </c>
      <c r="G47" s="20"/>
      <c r="H47" s="18"/>
    </row>
    <row r="48" spans="1:8" ht="15" thickBot="1">
      <c r="A48" s="357"/>
      <c r="B48" s="340"/>
      <c r="C48" s="343"/>
      <c r="D48" s="91" t="s">
        <v>215</v>
      </c>
      <c r="E48" s="92" t="str">
        <f>INDEX(Aard_V,MATCH('12'!D48,Aard,0))</f>
        <v>-</v>
      </c>
      <c r="F48" s="105" t="str">
        <f>INDEX(BE,MATCH('12'!D48,Aard,0))</f>
        <v>-</v>
      </c>
      <c r="G48" s="20"/>
      <c r="H48" s="18"/>
    </row>
    <row r="49" spans="1:8" ht="21.75" customHeight="1" thickBot="1">
      <c r="A49" s="358" t="s">
        <v>354</v>
      </c>
      <c r="B49" s="73" t="s">
        <v>105</v>
      </c>
      <c r="C49" s="74" t="s">
        <v>86</v>
      </c>
      <c r="D49" s="115" t="s">
        <v>215</v>
      </c>
      <c r="E49" s="116" t="str">
        <f>INDEX(Bouw_V,MATCH('12'!D49,Bouw,0))</f>
        <v>–</v>
      </c>
      <c r="F49" s="117" t="str">
        <f>INDEX(CA,MATCH('12'!D49,Bouw,0))</f>
        <v>-</v>
      </c>
      <c r="G49" s="20"/>
      <c r="H49" s="18"/>
    </row>
    <row r="50" spans="1:8" ht="22.5" customHeight="1" thickBot="1">
      <c r="A50" s="358"/>
      <c r="B50" s="338" t="s">
        <v>106</v>
      </c>
      <c r="C50" s="341" t="s">
        <v>87</v>
      </c>
      <c r="D50" s="85" t="s">
        <v>215</v>
      </c>
      <c r="E50" s="86" t="str">
        <f>INDEX(Structuur_V,MATCH('12'!D50,Structuur,0))</f>
        <v>-</v>
      </c>
      <c r="F50" s="103" t="str">
        <f>INDEX(CB,MATCH('12'!D50,Structuur,0))</f>
        <v>-</v>
      </c>
      <c r="G50" s="20"/>
      <c r="H50" s="18"/>
    </row>
    <row r="51" spans="1:8" ht="22.5" customHeight="1" thickBot="1">
      <c r="A51" s="358"/>
      <c r="B51" s="339"/>
      <c r="C51" s="342"/>
      <c r="D51" s="88" t="s">
        <v>215</v>
      </c>
      <c r="E51" s="89" t="str">
        <f>INDEX(Structuur_V,MATCH('12'!D51,Structuur,0))</f>
        <v>-</v>
      </c>
      <c r="F51" s="104" t="str">
        <f>INDEX(CB,MATCH('12'!D51,Structuur,0))</f>
        <v>-</v>
      </c>
      <c r="G51" s="20"/>
      <c r="H51" s="18"/>
    </row>
    <row r="52" spans="1:8" ht="22.5" customHeight="1" thickBot="1">
      <c r="A52" s="358"/>
      <c r="B52" s="340"/>
      <c r="C52" s="343"/>
      <c r="D52" s="91" t="s">
        <v>215</v>
      </c>
      <c r="E52" s="92" t="str">
        <f>INDEX(Structuur_V,MATCH('12'!D52,Structuur,0))</f>
        <v>-</v>
      </c>
      <c r="F52" s="105" t="str">
        <f>INDEX(CB,MATCH('12'!D52,Structuur,0))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16.xml><?xml version="1.0" encoding="utf-8"?>
<worksheet xmlns="http://schemas.openxmlformats.org/spreadsheetml/2006/main" xmlns:r="http://schemas.openxmlformats.org/officeDocument/2006/relationships">
  <sheetPr>
    <tabColor theme="5" tint="-0.4999699890613556"/>
  </sheetPr>
  <dimension ref="A3:D12"/>
  <sheetViews>
    <sheetView zoomScalePageLayoutView="0" workbookViewId="0" topLeftCell="A1">
      <selection activeCell="A1" sqref="A1"/>
    </sheetView>
  </sheetViews>
  <sheetFormatPr defaultColWidth="9.140625" defaultRowHeight="15"/>
  <cols>
    <col min="1" max="1" width="5.28125" style="0" bestFit="1" customWidth="1"/>
    <col min="2" max="2" width="20.28125" style="0" customWidth="1"/>
    <col min="3" max="3" width="21.8515625" style="0" customWidth="1"/>
    <col min="4" max="4" width="25.8515625" style="0" customWidth="1"/>
  </cols>
  <sheetData>
    <row r="2" ht="15" thickBot="1"/>
    <row r="3" spans="1:4" ht="15" thickBot="1">
      <c r="A3" s="2" t="s">
        <v>0</v>
      </c>
      <c r="B3" s="24" t="s">
        <v>90</v>
      </c>
      <c r="C3" s="25" t="s">
        <v>108</v>
      </c>
      <c r="D3" s="25" t="s">
        <v>111</v>
      </c>
    </row>
    <row r="4" spans="1:4" ht="15" thickBot="1">
      <c r="A4" s="50" t="s">
        <v>215</v>
      </c>
      <c r="B4" s="49" t="s">
        <v>215</v>
      </c>
      <c r="C4" s="51" t="s">
        <v>215</v>
      </c>
      <c r="D4" s="52" t="s">
        <v>215</v>
      </c>
    </row>
    <row r="5" spans="1:4" ht="15" thickBot="1">
      <c r="A5" s="3" t="s">
        <v>2</v>
      </c>
      <c r="B5" s="26" t="s">
        <v>112</v>
      </c>
      <c r="C5" s="27" t="s">
        <v>267</v>
      </c>
      <c r="D5" s="28" t="s">
        <v>113</v>
      </c>
    </row>
    <row r="6" spans="1:4" ht="15" thickBot="1">
      <c r="A6" s="3" t="s">
        <v>3</v>
      </c>
      <c r="B6" s="26" t="s">
        <v>114</v>
      </c>
      <c r="C6" s="27" t="s">
        <v>218</v>
      </c>
      <c r="D6" s="28" t="s">
        <v>115</v>
      </c>
    </row>
    <row r="7" spans="1:4" ht="15" thickBot="1">
      <c r="A7" s="3" t="s">
        <v>4</v>
      </c>
      <c r="B7" s="26" t="s">
        <v>116</v>
      </c>
      <c r="C7" s="27" t="s">
        <v>268</v>
      </c>
      <c r="D7" s="28" t="s">
        <v>117</v>
      </c>
    </row>
    <row r="8" spans="1:4" ht="15" thickBot="1">
      <c r="A8" s="3" t="s">
        <v>5</v>
      </c>
      <c r="B8" s="26" t="s">
        <v>118</v>
      </c>
      <c r="C8" s="27" t="s">
        <v>269</v>
      </c>
      <c r="D8" s="28" t="s">
        <v>119</v>
      </c>
    </row>
    <row r="9" spans="1:4" ht="15" thickBot="1">
      <c r="A9" s="3" t="s">
        <v>6</v>
      </c>
      <c r="B9" s="26" t="s">
        <v>120</v>
      </c>
      <c r="C9" s="27" t="s">
        <v>270</v>
      </c>
      <c r="D9" s="28" t="s">
        <v>121</v>
      </c>
    </row>
    <row r="10" spans="1:4" ht="15" thickBot="1">
      <c r="A10" s="3" t="s">
        <v>7</v>
      </c>
      <c r="B10" s="26" t="s">
        <v>122</v>
      </c>
      <c r="C10" s="27" t="s">
        <v>271</v>
      </c>
      <c r="D10" s="28" t="s">
        <v>123</v>
      </c>
    </row>
    <row r="11" spans="1:4" ht="15" thickBot="1">
      <c r="A11" s="4" t="s">
        <v>8</v>
      </c>
      <c r="B11" s="29" t="s">
        <v>116</v>
      </c>
      <c r="C11" s="30" t="s">
        <v>272</v>
      </c>
      <c r="D11" s="31" t="s">
        <v>124</v>
      </c>
    </row>
    <row r="12" spans="1:4" ht="15" thickBot="1">
      <c r="A12" s="3" t="s">
        <v>9</v>
      </c>
      <c r="B12" s="26" t="s">
        <v>118</v>
      </c>
      <c r="C12" s="27" t="s">
        <v>273</v>
      </c>
      <c r="D12" s="28" t="s">
        <v>125</v>
      </c>
    </row>
  </sheetData>
  <sheetProtection password="DC42" sheet="1"/>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5" tint="-0.4999699890613556"/>
  </sheetPr>
  <dimension ref="A1:D10"/>
  <sheetViews>
    <sheetView zoomScalePageLayoutView="0" workbookViewId="0" topLeftCell="A1">
      <selection activeCell="A1" sqref="A1"/>
    </sheetView>
  </sheetViews>
  <sheetFormatPr defaultColWidth="9.140625" defaultRowHeight="15"/>
  <cols>
    <col min="1" max="1" width="5.28125" style="0" bestFit="1" customWidth="1"/>
    <col min="2" max="2" width="31.00390625" style="0" customWidth="1"/>
    <col min="3" max="3" width="27.140625" style="0" customWidth="1"/>
    <col min="4" max="4" width="23.7109375" style="0" customWidth="1"/>
  </cols>
  <sheetData>
    <row r="1" spans="1:4" ht="15" thickBot="1">
      <c r="A1" s="15" t="s">
        <v>0</v>
      </c>
      <c r="B1" s="24" t="s">
        <v>91</v>
      </c>
      <c r="C1" s="25" t="s">
        <v>108</v>
      </c>
      <c r="D1" s="25" t="s">
        <v>111</v>
      </c>
    </row>
    <row r="2" spans="1:4" ht="27" customHeight="1" thickBot="1">
      <c r="A2" s="16" t="s">
        <v>215</v>
      </c>
      <c r="B2" s="49" t="s">
        <v>215</v>
      </c>
      <c r="C2" s="28" t="s">
        <v>215</v>
      </c>
      <c r="D2" s="28" t="s">
        <v>215</v>
      </c>
    </row>
    <row r="3" spans="1:4" ht="27" customHeight="1" thickBot="1">
      <c r="A3" s="16" t="s">
        <v>10</v>
      </c>
      <c r="B3" s="26" t="s">
        <v>277</v>
      </c>
      <c r="C3" s="28" t="s">
        <v>276</v>
      </c>
      <c r="D3" s="28" t="s">
        <v>126</v>
      </c>
    </row>
    <row r="4" spans="1:4" ht="60" thickBot="1">
      <c r="A4" s="3" t="s">
        <v>11</v>
      </c>
      <c r="B4" s="26" t="s">
        <v>279</v>
      </c>
      <c r="C4" s="28" t="s">
        <v>278</v>
      </c>
      <c r="D4" s="28" t="s">
        <v>127</v>
      </c>
    </row>
    <row r="5" spans="1:4" ht="48" thickBot="1">
      <c r="A5" s="3" t="s">
        <v>12</v>
      </c>
      <c r="B5" s="26" t="s">
        <v>281</v>
      </c>
      <c r="C5" s="28" t="s">
        <v>280</v>
      </c>
      <c r="D5" s="28" t="s">
        <v>128</v>
      </c>
    </row>
    <row r="6" spans="1:4" ht="36" thickBot="1">
      <c r="A6" s="3" t="s">
        <v>13</v>
      </c>
      <c r="B6" s="26" t="s">
        <v>283</v>
      </c>
      <c r="C6" s="28" t="s">
        <v>282</v>
      </c>
      <c r="D6" s="28" t="s">
        <v>129</v>
      </c>
    </row>
    <row r="7" spans="1:4" ht="36" thickBot="1">
      <c r="A7" s="5" t="s">
        <v>14</v>
      </c>
      <c r="B7" s="26" t="s">
        <v>285</v>
      </c>
      <c r="C7" s="28" t="s">
        <v>284</v>
      </c>
      <c r="D7" s="28" t="s">
        <v>130</v>
      </c>
    </row>
    <row r="8" spans="1:4" ht="24" thickBot="1">
      <c r="A8" s="16" t="s">
        <v>15</v>
      </c>
      <c r="B8" s="26" t="s">
        <v>287</v>
      </c>
      <c r="C8" s="28" t="s">
        <v>286</v>
      </c>
      <c r="D8" s="28" t="s">
        <v>131</v>
      </c>
    </row>
    <row r="9" spans="1:4" ht="24" thickBot="1">
      <c r="A9" s="3" t="s">
        <v>16</v>
      </c>
      <c r="B9" s="26" t="s">
        <v>288</v>
      </c>
      <c r="C9" s="28" t="s">
        <v>132</v>
      </c>
      <c r="D9" s="28" t="s">
        <v>133</v>
      </c>
    </row>
    <row r="10" spans="1:4" ht="15" thickBot="1">
      <c r="A10" s="3" t="s">
        <v>17</v>
      </c>
      <c r="B10" s="26" t="s">
        <v>289</v>
      </c>
      <c r="C10" s="28" t="s">
        <v>134</v>
      </c>
      <c r="D10" s="28" t="s">
        <v>135</v>
      </c>
    </row>
  </sheetData>
  <sheetProtection password="DC42" sheet="1"/>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5" tint="-0.4999699890613556"/>
  </sheetPr>
  <dimension ref="A1:B6"/>
  <sheetViews>
    <sheetView zoomScalePageLayoutView="0" workbookViewId="0" topLeftCell="A1">
      <selection activeCell="A1" sqref="A1"/>
    </sheetView>
  </sheetViews>
  <sheetFormatPr defaultColWidth="9.140625" defaultRowHeight="15"/>
  <cols>
    <col min="1" max="1" width="5.28125" style="0" bestFit="1" customWidth="1"/>
    <col min="2" max="2" width="22.8515625" style="0" customWidth="1"/>
  </cols>
  <sheetData>
    <row r="1" spans="1:2" ht="15" thickBot="1">
      <c r="A1" s="6" t="s">
        <v>0</v>
      </c>
      <c r="B1" s="32" t="s">
        <v>136</v>
      </c>
    </row>
    <row r="2" spans="1:2" ht="15" thickBot="1">
      <c r="A2" s="8" t="s">
        <v>215</v>
      </c>
      <c r="B2" s="53" t="s">
        <v>215</v>
      </c>
    </row>
    <row r="3" spans="1:2" ht="15" thickBot="1">
      <c r="A3" s="8" t="s">
        <v>18</v>
      </c>
      <c r="B3" s="53" t="s">
        <v>274</v>
      </c>
    </row>
    <row r="4" spans="1:2" ht="24" thickBot="1">
      <c r="A4" s="8" t="s">
        <v>19</v>
      </c>
      <c r="B4" s="33" t="s">
        <v>219</v>
      </c>
    </row>
    <row r="5" spans="1:2" ht="15" thickBot="1">
      <c r="A5" s="8" t="s">
        <v>20</v>
      </c>
      <c r="B5" s="33" t="s">
        <v>275</v>
      </c>
    </row>
    <row r="6" spans="1:2" ht="15" thickBot="1">
      <c r="A6" s="8" t="s">
        <v>21</v>
      </c>
      <c r="B6" s="33" t="s">
        <v>220</v>
      </c>
    </row>
  </sheetData>
  <sheetProtection password="DC42" sheet="1"/>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5" tint="-0.4999699890613556"/>
  </sheetPr>
  <dimension ref="A1:D6"/>
  <sheetViews>
    <sheetView zoomScalePageLayoutView="0" workbookViewId="0" topLeftCell="A1">
      <selection activeCell="A1" sqref="A1"/>
    </sheetView>
  </sheetViews>
  <sheetFormatPr defaultColWidth="9.140625" defaultRowHeight="15"/>
  <cols>
    <col min="1" max="1" width="5.28125" style="0" bestFit="1" customWidth="1"/>
    <col min="2" max="2" width="17.57421875" style="0" customWidth="1"/>
    <col min="3" max="3" width="25.00390625" style="0" customWidth="1"/>
    <col min="4" max="4" width="21.28125" style="0" customWidth="1"/>
  </cols>
  <sheetData>
    <row r="1" spans="1:4" ht="24" thickBot="1">
      <c r="A1" s="6" t="s">
        <v>0</v>
      </c>
      <c r="B1" s="32" t="s">
        <v>137</v>
      </c>
      <c r="C1" s="34" t="s">
        <v>108</v>
      </c>
      <c r="D1" s="34" t="s">
        <v>111</v>
      </c>
    </row>
    <row r="2" spans="1:4" ht="15" thickBot="1">
      <c r="A2" s="8" t="s">
        <v>215</v>
      </c>
      <c r="B2" s="33" t="s">
        <v>215</v>
      </c>
      <c r="C2" s="35" t="s">
        <v>215</v>
      </c>
      <c r="D2" s="35" t="s">
        <v>215</v>
      </c>
    </row>
    <row r="3" spans="1:4" ht="84" thickBot="1">
      <c r="A3" s="8" t="s">
        <v>22</v>
      </c>
      <c r="B3" s="33" t="s">
        <v>290</v>
      </c>
      <c r="C3" s="35" t="s">
        <v>139</v>
      </c>
      <c r="D3" s="35" t="s">
        <v>140</v>
      </c>
    </row>
    <row r="4" spans="1:4" ht="48" thickBot="1">
      <c r="A4" s="8" t="s">
        <v>23</v>
      </c>
      <c r="B4" s="33" t="s">
        <v>291</v>
      </c>
      <c r="C4" s="35" t="s">
        <v>141</v>
      </c>
      <c r="D4" s="35" t="s">
        <v>142</v>
      </c>
    </row>
    <row r="5" spans="1:4" ht="146.25" customHeight="1" thickBot="1">
      <c r="A5" s="12" t="s">
        <v>24</v>
      </c>
      <c r="B5" s="33" t="s">
        <v>292</v>
      </c>
      <c r="C5" s="35" t="s">
        <v>143</v>
      </c>
      <c r="D5" s="35" t="s">
        <v>144</v>
      </c>
    </row>
    <row r="6" spans="1:4" ht="84" thickBot="1">
      <c r="A6" s="8" t="s">
        <v>25</v>
      </c>
      <c r="B6" s="33" t="s">
        <v>293</v>
      </c>
      <c r="C6" s="35" t="s">
        <v>145</v>
      </c>
      <c r="D6" s="35" t="s">
        <v>146</v>
      </c>
    </row>
  </sheetData>
  <sheetProtection password="DC42"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6:K40"/>
  <sheetViews>
    <sheetView zoomScalePageLayoutView="0" workbookViewId="0" topLeftCell="A10">
      <selection activeCell="D37" sqref="D37"/>
    </sheetView>
  </sheetViews>
  <sheetFormatPr defaultColWidth="9.140625" defaultRowHeight="15"/>
  <cols>
    <col min="3" max="3" width="6.140625" style="0" customWidth="1"/>
    <col min="4" max="4" width="33.421875" style="0" customWidth="1"/>
    <col min="5" max="5" width="4.57421875" style="0" customWidth="1"/>
    <col min="11" max="11" width="20.7109375" style="0" customWidth="1"/>
  </cols>
  <sheetData>
    <row r="6" spans="1:11" ht="32.25" customHeight="1">
      <c r="A6" s="232" t="s">
        <v>368</v>
      </c>
      <c r="B6" s="232"/>
      <c r="C6" s="232"/>
      <c r="D6" s="232"/>
      <c r="E6" s="232"/>
      <c r="F6" s="232"/>
      <c r="G6" s="232"/>
      <c r="H6" s="232"/>
      <c r="I6" s="232"/>
      <c r="J6" s="232"/>
      <c r="K6" s="232"/>
    </row>
    <row r="7" spans="1:11" ht="14.25">
      <c r="A7" s="119"/>
      <c r="B7" s="119"/>
      <c r="C7" s="119"/>
      <c r="D7" s="119"/>
      <c r="E7" s="119"/>
      <c r="F7" s="119"/>
      <c r="G7" s="119"/>
      <c r="H7" s="119"/>
      <c r="I7" s="119"/>
      <c r="J7" s="119"/>
      <c r="K7" s="119"/>
    </row>
    <row r="8" spans="1:11" ht="39.75" customHeight="1">
      <c r="A8" s="228" t="s">
        <v>369</v>
      </c>
      <c r="B8" s="228"/>
      <c r="C8" s="228"/>
      <c r="D8" s="228"/>
      <c r="E8" s="228"/>
      <c r="F8" s="228"/>
      <c r="G8" s="228"/>
      <c r="H8" s="228"/>
      <c r="I8" s="228"/>
      <c r="J8" s="228"/>
      <c r="K8" s="228"/>
    </row>
    <row r="9" spans="1:11" ht="14.25">
      <c r="A9" s="120"/>
      <c r="B9" s="120"/>
      <c r="C9" s="120"/>
      <c r="D9" s="120"/>
      <c r="E9" s="120"/>
      <c r="F9" s="120"/>
      <c r="G9" s="120"/>
      <c r="H9" s="120"/>
      <c r="I9" s="120"/>
      <c r="J9" s="120"/>
      <c r="K9" s="120"/>
    </row>
    <row r="10" spans="1:11" ht="18">
      <c r="A10" s="233" t="s">
        <v>393</v>
      </c>
      <c r="B10" s="233"/>
      <c r="C10" s="233"/>
      <c r="D10" s="233"/>
      <c r="E10" s="233"/>
      <c r="F10" s="233"/>
      <c r="G10" s="233"/>
      <c r="H10" s="233"/>
      <c r="I10" s="233"/>
      <c r="J10" s="233"/>
      <c r="K10" s="233"/>
    </row>
    <row r="11" spans="1:11" ht="14.25">
      <c r="A11" s="119"/>
      <c r="B11" s="119"/>
      <c r="C11" s="119"/>
      <c r="D11" s="119"/>
      <c r="E11" s="119"/>
      <c r="F11" s="119"/>
      <c r="G11" s="119"/>
      <c r="H11" s="119"/>
      <c r="I11" s="119"/>
      <c r="J11" s="119"/>
      <c r="K11" s="119"/>
    </row>
    <row r="12" spans="1:11" ht="51" customHeight="1">
      <c r="A12" s="234" t="s">
        <v>394</v>
      </c>
      <c r="B12" s="234"/>
      <c r="C12" s="234"/>
      <c r="D12" s="125" t="s">
        <v>215</v>
      </c>
      <c r="E12" s="120"/>
      <c r="F12" s="206" t="s">
        <v>364</v>
      </c>
      <c r="G12" s="122"/>
      <c r="H12" s="122"/>
      <c r="I12" s="122"/>
      <c r="J12" s="122"/>
      <c r="K12" s="123"/>
    </row>
    <row r="13" spans="1:11" ht="24" customHeight="1">
      <c r="A13" s="229" t="s">
        <v>357</v>
      </c>
      <c r="B13" s="229"/>
      <c r="C13" s="230"/>
      <c r="D13" s="125" t="s">
        <v>215</v>
      </c>
      <c r="E13" s="120"/>
      <c r="F13" s="126"/>
      <c r="G13" s="127"/>
      <c r="H13" s="127"/>
      <c r="I13" s="127"/>
      <c r="J13" s="127"/>
      <c r="K13" s="128"/>
    </row>
    <row r="14" spans="1:11" ht="14.25">
      <c r="A14" s="120"/>
      <c r="B14" s="120"/>
      <c r="C14" s="120"/>
      <c r="D14" s="120"/>
      <c r="E14" s="120"/>
      <c r="F14" s="120"/>
      <c r="G14" s="120"/>
      <c r="H14" s="120"/>
      <c r="I14" s="120"/>
      <c r="J14" s="120"/>
      <c r="K14" s="120"/>
    </row>
    <row r="15" spans="1:11" ht="18">
      <c r="A15" s="233" t="s">
        <v>370</v>
      </c>
      <c r="B15" s="233"/>
      <c r="C15" s="233"/>
      <c r="D15" s="233"/>
      <c r="E15" s="233"/>
      <c r="F15" s="233" t="s">
        <v>364</v>
      </c>
      <c r="G15" s="233"/>
      <c r="H15" s="233"/>
      <c r="I15" s="233"/>
      <c r="J15" s="233"/>
      <c r="K15" s="233"/>
    </row>
    <row r="16" spans="1:11" ht="14.25">
      <c r="A16" s="119"/>
      <c r="B16" s="119"/>
      <c r="C16" s="119"/>
      <c r="D16" s="119"/>
      <c r="E16" s="119"/>
      <c r="F16" s="119"/>
      <c r="G16" s="119"/>
      <c r="H16" s="119"/>
      <c r="I16" s="119"/>
      <c r="J16" s="119"/>
      <c r="K16" s="119"/>
    </row>
    <row r="17" spans="1:11" ht="20.25" customHeight="1">
      <c r="A17" s="231" t="s">
        <v>358</v>
      </c>
      <c r="B17" s="231"/>
      <c r="C17" s="231"/>
      <c r="D17" s="125" t="s">
        <v>215</v>
      </c>
      <c r="E17" s="120"/>
      <c r="F17" s="121" t="s">
        <v>364</v>
      </c>
      <c r="G17" s="122"/>
      <c r="H17" s="122"/>
      <c r="I17" s="122"/>
      <c r="J17" s="122"/>
      <c r="K17" s="123"/>
    </row>
    <row r="18" spans="1:11" ht="24.75" customHeight="1">
      <c r="A18" s="229" t="s">
        <v>359</v>
      </c>
      <c r="B18" s="229"/>
      <c r="C18" s="230"/>
      <c r="D18" s="125" t="s">
        <v>215</v>
      </c>
      <c r="E18" s="120"/>
      <c r="F18" s="129"/>
      <c r="G18" s="130"/>
      <c r="H18" s="130"/>
      <c r="I18" s="130"/>
      <c r="J18" s="130"/>
      <c r="K18" s="131"/>
    </row>
    <row r="19" spans="1:11" ht="21" customHeight="1">
      <c r="A19" s="229" t="s">
        <v>360</v>
      </c>
      <c r="B19" s="229"/>
      <c r="C19" s="229"/>
      <c r="D19" s="125" t="s">
        <v>215</v>
      </c>
      <c r="E19" s="120"/>
      <c r="F19" s="129"/>
      <c r="G19" s="130"/>
      <c r="H19" s="130"/>
      <c r="I19" s="130"/>
      <c r="J19" s="130"/>
      <c r="K19" s="131"/>
    </row>
    <row r="20" spans="1:11" ht="21.75" customHeight="1">
      <c r="A20" s="227" t="s">
        <v>376</v>
      </c>
      <c r="B20" s="227"/>
      <c r="C20" s="227"/>
      <c r="D20" s="125" t="s">
        <v>215</v>
      </c>
      <c r="E20" s="120"/>
      <c r="F20" s="129"/>
      <c r="G20" s="130"/>
      <c r="H20" s="130"/>
      <c r="I20" s="130"/>
      <c r="J20" s="130"/>
      <c r="K20" s="131"/>
    </row>
    <row r="21" spans="1:11" ht="24.75" customHeight="1">
      <c r="A21" s="227" t="s">
        <v>377</v>
      </c>
      <c r="B21" s="227"/>
      <c r="C21" s="227"/>
      <c r="D21" s="125" t="s">
        <v>215</v>
      </c>
      <c r="E21" s="120"/>
      <c r="F21" s="126"/>
      <c r="G21" s="127"/>
      <c r="H21" s="127"/>
      <c r="I21" s="127"/>
      <c r="J21" s="127"/>
      <c r="K21" s="128"/>
    </row>
    <row r="22" spans="1:11" ht="14.25">
      <c r="A22" s="120"/>
      <c r="B22" s="120"/>
      <c r="C22" s="120"/>
      <c r="D22" s="120"/>
      <c r="E22" s="120"/>
      <c r="F22" s="120"/>
      <c r="G22" s="120"/>
      <c r="H22" s="120"/>
      <c r="I22" s="120"/>
      <c r="J22" s="120"/>
      <c r="K22" s="120"/>
    </row>
    <row r="23" spans="1:11" ht="18">
      <c r="A23" s="233" t="s">
        <v>371</v>
      </c>
      <c r="B23" s="233"/>
      <c r="C23" s="233"/>
      <c r="D23" s="233"/>
      <c r="E23" s="233"/>
      <c r="F23" s="233"/>
      <c r="G23" s="233"/>
      <c r="H23" s="233"/>
      <c r="I23" s="233"/>
      <c r="J23" s="233"/>
      <c r="K23" s="233"/>
    </row>
    <row r="24" spans="1:11" ht="14.25">
      <c r="A24" s="120"/>
      <c r="B24" s="120"/>
      <c r="C24" s="120"/>
      <c r="D24" s="120"/>
      <c r="E24" s="120"/>
      <c r="F24" s="120"/>
      <c r="G24" s="120"/>
      <c r="H24" s="120"/>
      <c r="I24" s="120"/>
      <c r="J24" s="120"/>
      <c r="K24" s="120"/>
    </row>
    <row r="25" spans="1:11" ht="24" customHeight="1">
      <c r="A25" s="216" t="s">
        <v>361</v>
      </c>
      <c r="B25" s="217"/>
      <c r="C25" s="217"/>
      <c r="D25" s="125" t="s">
        <v>215</v>
      </c>
      <c r="E25" s="120"/>
      <c r="F25" s="121" t="s">
        <v>364</v>
      </c>
      <c r="G25" s="122"/>
      <c r="H25" s="122"/>
      <c r="I25" s="122"/>
      <c r="J25" s="122"/>
      <c r="K25" s="123"/>
    </row>
    <row r="26" spans="1:11" ht="24.75" customHeight="1">
      <c r="A26" s="216" t="s">
        <v>362</v>
      </c>
      <c r="B26" s="217"/>
      <c r="C26" s="217"/>
      <c r="D26" s="125" t="s">
        <v>215</v>
      </c>
      <c r="E26" s="120"/>
      <c r="F26" s="126"/>
      <c r="G26" s="127"/>
      <c r="H26" s="127"/>
      <c r="I26" s="127"/>
      <c r="J26" s="127"/>
      <c r="K26" s="128"/>
    </row>
    <row r="27" spans="1:11" ht="14.25">
      <c r="A27" s="120"/>
      <c r="B27" s="120"/>
      <c r="C27" s="120"/>
      <c r="D27" s="120"/>
      <c r="E27" s="120"/>
      <c r="F27" s="120"/>
      <c r="G27" s="120"/>
      <c r="H27" s="120"/>
      <c r="I27" s="120"/>
      <c r="J27" s="120"/>
      <c r="K27" s="120"/>
    </row>
    <row r="28" spans="1:11" ht="14.25">
      <c r="A28" s="120" t="s">
        <v>363</v>
      </c>
      <c r="B28" s="120"/>
      <c r="C28" s="120"/>
      <c r="D28" s="120"/>
      <c r="E28" s="120"/>
      <c r="F28" s="120" t="s">
        <v>364</v>
      </c>
      <c r="G28" s="120"/>
      <c r="H28" s="120"/>
      <c r="I28" s="120"/>
      <c r="J28" s="120"/>
      <c r="K28" s="120"/>
    </row>
    <row r="29" spans="1:11" s="56" customFormat="1" ht="21.75" customHeight="1">
      <c r="A29" s="227" t="s">
        <v>341</v>
      </c>
      <c r="B29" s="227"/>
      <c r="C29" s="227"/>
      <c r="D29" s="125" t="s">
        <v>215</v>
      </c>
      <c r="E29" s="124"/>
      <c r="F29" s="207"/>
      <c r="G29" s="208"/>
      <c r="H29" s="208"/>
      <c r="I29" s="208"/>
      <c r="J29" s="208"/>
      <c r="K29" s="209"/>
    </row>
    <row r="30" spans="1:11" s="56" customFormat="1" ht="21.75" customHeight="1">
      <c r="A30" s="227" t="s">
        <v>342</v>
      </c>
      <c r="B30" s="227"/>
      <c r="C30" s="227"/>
      <c r="D30" s="125" t="s">
        <v>215</v>
      </c>
      <c r="E30" s="124"/>
      <c r="F30" s="210"/>
      <c r="G30" s="211"/>
      <c r="H30" s="211"/>
      <c r="I30" s="211"/>
      <c r="J30" s="211"/>
      <c r="K30" s="212"/>
    </row>
    <row r="31" spans="1:11" s="56" customFormat="1" ht="21.75" customHeight="1">
      <c r="A31" s="227" t="s">
        <v>343</v>
      </c>
      <c r="B31" s="227"/>
      <c r="C31" s="227"/>
      <c r="D31" s="125" t="s">
        <v>215</v>
      </c>
      <c r="E31" s="124"/>
      <c r="F31" s="210"/>
      <c r="G31" s="211"/>
      <c r="H31" s="211"/>
      <c r="I31" s="211"/>
      <c r="J31" s="211"/>
      <c r="K31" s="212"/>
    </row>
    <row r="32" spans="1:11" s="56" customFormat="1" ht="21.75" customHeight="1">
      <c r="A32" s="227" t="s">
        <v>344</v>
      </c>
      <c r="B32" s="227"/>
      <c r="C32" s="227"/>
      <c r="D32" s="125" t="s">
        <v>215</v>
      </c>
      <c r="E32" s="124"/>
      <c r="F32" s="210"/>
      <c r="G32" s="211"/>
      <c r="H32" s="211"/>
      <c r="I32" s="211"/>
      <c r="J32" s="211"/>
      <c r="K32" s="212"/>
    </row>
    <row r="33" spans="1:11" s="56" customFormat="1" ht="21.75" customHeight="1">
      <c r="A33" s="227" t="s">
        <v>345</v>
      </c>
      <c r="B33" s="227"/>
      <c r="C33" s="227"/>
      <c r="D33" s="125" t="s">
        <v>215</v>
      </c>
      <c r="E33" s="124"/>
      <c r="F33" s="210"/>
      <c r="G33" s="211"/>
      <c r="H33" s="211"/>
      <c r="I33" s="211"/>
      <c r="J33" s="211"/>
      <c r="K33" s="212"/>
    </row>
    <row r="34" spans="1:11" s="56" customFormat="1" ht="21.75" customHeight="1">
      <c r="A34" s="227" t="s">
        <v>346</v>
      </c>
      <c r="B34" s="227"/>
      <c r="C34" s="227"/>
      <c r="D34" s="125" t="s">
        <v>215</v>
      </c>
      <c r="E34" s="124"/>
      <c r="F34" s="210"/>
      <c r="G34" s="211"/>
      <c r="H34" s="211"/>
      <c r="I34" s="211"/>
      <c r="J34" s="211"/>
      <c r="K34" s="212"/>
    </row>
    <row r="35" spans="1:11" s="56" customFormat="1" ht="21.75" customHeight="1">
      <c r="A35" s="227" t="s">
        <v>347</v>
      </c>
      <c r="B35" s="227"/>
      <c r="C35" s="227"/>
      <c r="D35" s="125" t="s">
        <v>215</v>
      </c>
      <c r="E35" s="124"/>
      <c r="F35" s="210"/>
      <c r="G35" s="211"/>
      <c r="H35" s="211"/>
      <c r="I35" s="211"/>
      <c r="J35" s="211"/>
      <c r="K35" s="212"/>
    </row>
    <row r="36" spans="1:11" s="56" customFormat="1" ht="21.75" customHeight="1">
      <c r="A36" s="227" t="s">
        <v>348</v>
      </c>
      <c r="B36" s="227"/>
      <c r="C36" s="227"/>
      <c r="D36" s="125" t="s">
        <v>215</v>
      </c>
      <c r="E36" s="124"/>
      <c r="F36" s="210"/>
      <c r="G36" s="211"/>
      <c r="H36" s="211"/>
      <c r="I36" s="211"/>
      <c r="J36" s="211"/>
      <c r="K36" s="212"/>
    </row>
    <row r="37" spans="1:11" s="56" customFormat="1" ht="21.75" customHeight="1">
      <c r="A37" s="227" t="s">
        <v>349</v>
      </c>
      <c r="B37" s="227"/>
      <c r="C37" s="227"/>
      <c r="D37" s="125" t="s">
        <v>215</v>
      </c>
      <c r="E37" s="124"/>
      <c r="F37" s="210"/>
      <c r="G37" s="211"/>
      <c r="H37" s="211"/>
      <c r="I37" s="211"/>
      <c r="J37" s="211"/>
      <c r="K37" s="212"/>
    </row>
    <row r="38" spans="1:11" s="56" customFormat="1" ht="21.75" customHeight="1">
      <c r="A38" s="227" t="s">
        <v>350</v>
      </c>
      <c r="B38" s="227"/>
      <c r="C38" s="227"/>
      <c r="D38" s="125" t="s">
        <v>215</v>
      </c>
      <c r="E38" s="124"/>
      <c r="F38" s="210"/>
      <c r="G38" s="211"/>
      <c r="H38" s="211"/>
      <c r="I38" s="211"/>
      <c r="J38" s="211"/>
      <c r="K38" s="212"/>
    </row>
    <row r="39" spans="1:11" s="56" customFormat="1" ht="21.75" customHeight="1">
      <c r="A39" s="227" t="s">
        <v>351</v>
      </c>
      <c r="B39" s="227"/>
      <c r="C39" s="227"/>
      <c r="D39" s="125" t="s">
        <v>215</v>
      </c>
      <c r="E39" s="124"/>
      <c r="F39" s="210"/>
      <c r="G39" s="211"/>
      <c r="H39" s="211"/>
      <c r="I39" s="211"/>
      <c r="J39" s="211"/>
      <c r="K39" s="212"/>
    </row>
    <row r="40" spans="1:11" s="56" customFormat="1" ht="21.75" customHeight="1">
      <c r="A40" s="227" t="s">
        <v>352</v>
      </c>
      <c r="B40" s="227"/>
      <c r="C40" s="227"/>
      <c r="D40" s="125" t="s">
        <v>215</v>
      </c>
      <c r="E40" s="124"/>
      <c r="F40" s="213"/>
      <c r="G40" s="214"/>
      <c r="H40" s="214"/>
      <c r="I40" s="214"/>
      <c r="J40" s="214"/>
      <c r="K40" s="215"/>
    </row>
  </sheetData>
  <sheetProtection password="DC42" sheet="1" formatCells="0" formatColumns="0" formatRows="0"/>
  <mergeCells count="24">
    <mergeCell ref="A32:C32"/>
    <mergeCell ref="A33:C33"/>
    <mergeCell ref="A20:C20"/>
    <mergeCell ref="A21:C21"/>
    <mergeCell ref="A6:K6"/>
    <mergeCell ref="A10:K10"/>
    <mergeCell ref="A12:C12"/>
    <mergeCell ref="A29:C29"/>
    <mergeCell ref="A30:C30"/>
    <mergeCell ref="A37:C37"/>
    <mergeCell ref="A35:C35"/>
    <mergeCell ref="A34:C34"/>
    <mergeCell ref="A15:K15"/>
    <mergeCell ref="A23:K23"/>
    <mergeCell ref="A38:C38"/>
    <mergeCell ref="A39:C39"/>
    <mergeCell ref="A40:C40"/>
    <mergeCell ref="A8:K8"/>
    <mergeCell ref="A13:C13"/>
    <mergeCell ref="A17:C17"/>
    <mergeCell ref="A18:C18"/>
    <mergeCell ref="A36:C36"/>
    <mergeCell ref="A19:C19"/>
    <mergeCell ref="A31:C31"/>
  </mergeCells>
  <printOptions/>
  <pageMargins left="0.7" right="0.7" top="0.75" bottom="0.75" header="0.3" footer="0.3"/>
  <pageSetup horizontalDpi="600" verticalDpi="600" orientation="portrait" paperSize="9" r:id="rId2"/>
  <headerFooter>
    <oddFooter>&amp;LInfluences externes - version 1 (mai 2022)&amp;R&amp;D</oddFooter>
  </headerFooter>
  <drawing r:id="rId1"/>
</worksheet>
</file>

<file path=xl/worksheets/sheet20.xml><?xml version="1.0" encoding="utf-8"?>
<worksheet xmlns="http://schemas.openxmlformats.org/spreadsheetml/2006/main" xmlns:r="http://schemas.openxmlformats.org/officeDocument/2006/relationships">
  <sheetPr>
    <tabColor theme="5" tint="-0.4999699890613556"/>
  </sheetPr>
  <dimension ref="A1:B5"/>
  <sheetViews>
    <sheetView zoomScalePageLayoutView="0" workbookViewId="0" topLeftCell="A1">
      <selection activeCell="A1" sqref="A1"/>
    </sheetView>
  </sheetViews>
  <sheetFormatPr defaultColWidth="9.140625" defaultRowHeight="15"/>
  <cols>
    <col min="2" max="2" width="60.57421875" style="0" customWidth="1"/>
  </cols>
  <sheetData>
    <row r="1" spans="1:2" ht="15" thickBot="1">
      <c r="A1" s="7" t="s">
        <v>0</v>
      </c>
      <c r="B1" s="7" t="s">
        <v>108</v>
      </c>
    </row>
    <row r="2" spans="1:2" ht="15" thickBot="1">
      <c r="A2" s="9" t="s">
        <v>215</v>
      </c>
      <c r="B2" s="9" t="s">
        <v>215</v>
      </c>
    </row>
    <row r="3" spans="1:2" ht="24" thickBot="1">
      <c r="A3" s="9" t="s">
        <v>68</v>
      </c>
      <c r="B3" s="9" t="s">
        <v>294</v>
      </c>
    </row>
    <row r="4" spans="1:2" ht="24" thickBot="1">
      <c r="A4" s="9" t="s">
        <v>69</v>
      </c>
      <c r="B4" s="9" t="s">
        <v>295</v>
      </c>
    </row>
    <row r="5" spans="1:2" ht="24" thickBot="1">
      <c r="A5" s="9" t="s">
        <v>70</v>
      </c>
      <c r="B5" s="9" t="s">
        <v>296</v>
      </c>
    </row>
  </sheetData>
  <sheetProtection password="DC42" sheet="1"/>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5" tint="-0.4999699890613556"/>
  </sheetPr>
  <dimension ref="A1:D5"/>
  <sheetViews>
    <sheetView zoomScalePageLayoutView="0" workbookViewId="0" topLeftCell="A1">
      <selection activeCell="A1" sqref="A1"/>
    </sheetView>
  </sheetViews>
  <sheetFormatPr defaultColWidth="9.140625" defaultRowHeight="15"/>
  <cols>
    <col min="2" max="2" width="15.421875" style="0" customWidth="1"/>
    <col min="3" max="3" width="17.00390625" style="0" customWidth="1"/>
    <col min="4" max="4" width="22.421875" style="0" customWidth="1"/>
  </cols>
  <sheetData>
    <row r="1" spans="1:4" ht="15" thickBot="1">
      <c r="A1" s="2" t="s">
        <v>0</v>
      </c>
      <c r="B1" s="32" t="s">
        <v>147</v>
      </c>
      <c r="C1" s="34" t="s">
        <v>108</v>
      </c>
      <c r="D1" s="34" t="s">
        <v>111</v>
      </c>
    </row>
    <row r="2" spans="1:4" ht="15" thickBot="1">
      <c r="A2" s="5" t="s">
        <v>215</v>
      </c>
      <c r="B2" s="33" t="s">
        <v>215</v>
      </c>
      <c r="C2" s="36" t="s">
        <v>215</v>
      </c>
      <c r="D2" s="35" t="s">
        <v>215</v>
      </c>
    </row>
    <row r="3" spans="1:4" ht="36" thickBot="1">
      <c r="A3" s="5" t="s">
        <v>26</v>
      </c>
      <c r="B3" s="33" t="s">
        <v>297</v>
      </c>
      <c r="C3" s="36" t="s">
        <v>330</v>
      </c>
      <c r="D3" s="35" t="s">
        <v>148</v>
      </c>
    </row>
    <row r="4" spans="1:4" ht="36" thickBot="1">
      <c r="A4" s="4" t="s">
        <v>27</v>
      </c>
      <c r="B4" s="33" t="s">
        <v>298</v>
      </c>
      <c r="C4" s="36" t="s">
        <v>331</v>
      </c>
      <c r="D4" s="35" t="s">
        <v>149</v>
      </c>
    </row>
    <row r="5" spans="1:4" ht="24" thickBot="1">
      <c r="A5" s="11" t="s">
        <v>28</v>
      </c>
      <c r="B5" s="33" t="s">
        <v>299</v>
      </c>
      <c r="C5" s="36" t="s">
        <v>332</v>
      </c>
      <c r="D5" s="35" t="s">
        <v>150</v>
      </c>
    </row>
  </sheetData>
  <sheetProtection password="DC42" sheet="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5" tint="-0.4999699890613556"/>
  </sheetPr>
  <dimension ref="A1:D4"/>
  <sheetViews>
    <sheetView zoomScalePageLayoutView="0" workbookViewId="0" topLeftCell="A1">
      <selection activeCell="A1" sqref="A1"/>
    </sheetView>
  </sheetViews>
  <sheetFormatPr defaultColWidth="9.140625" defaultRowHeight="15"/>
  <cols>
    <col min="1" max="1" width="5.28125" style="0" bestFit="1" customWidth="1"/>
    <col min="2" max="2" width="18.57421875" style="0" customWidth="1"/>
    <col min="3" max="3" width="18.7109375" style="0" customWidth="1"/>
    <col min="4" max="4" width="27.8515625" style="0" customWidth="1"/>
  </cols>
  <sheetData>
    <row r="1" spans="1:4" ht="15" thickBot="1">
      <c r="A1" s="6" t="s">
        <v>0</v>
      </c>
      <c r="B1" s="7" t="s">
        <v>151</v>
      </c>
      <c r="C1" s="7" t="s">
        <v>108</v>
      </c>
      <c r="D1" s="7" t="s">
        <v>111</v>
      </c>
    </row>
    <row r="2" spans="1:4" ht="15" thickBot="1">
      <c r="A2" s="8" t="s">
        <v>215</v>
      </c>
      <c r="B2" s="37" t="s">
        <v>215</v>
      </c>
      <c r="C2" s="38" t="s">
        <v>215</v>
      </c>
      <c r="D2" s="39" t="s">
        <v>215</v>
      </c>
    </row>
    <row r="3" spans="1:4" ht="24" thickBot="1">
      <c r="A3" s="8" t="s">
        <v>29</v>
      </c>
      <c r="B3" s="37" t="s">
        <v>138</v>
      </c>
      <c r="C3" s="38" t="s">
        <v>333</v>
      </c>
      <c r="D3" s="39" t="s">
        <v>152</v>
      </c>
    </row>
    <row r="4" spans="1:4" ht="24" thickBot="1">
      <c r="A4" s="8" t="s">
        <v>30</v>
      </c>
      <c r="B4" s="33" t="s">
        <v>153</v>
      </c>
      <c r="C4" s="36" t="s">
        <v>334</v>
      </c>
      <c r="D4" s="35" t="s">
        <v>154</v>
      </c>
    </row>
  </sheetData>
  <sheetProtection password="DC42" sheet="1"/>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5" tint="-0.4999699890613556"/>
  </sheetPr>
  <dimension ref="A1:D4"/>
  <sheetViews>
    <sheetView zoomScalePageLayoutView="0" workbookViewId="0" topLeftCell="A1">
      <selection activeCell="A1" sqref="A1"/>
    </sheetView>
  </sheetViews>
  <sheetFormatPr defaultColWidth="9.140625" defaultRowHeight="15"/>
  <cols>
    <col min="2" max="2" width="18.28125" style="0" customWidth="1"/>
    <col min="3" max="3" width="26.421875" style="0" customWidth="1"/>
    <col min="4" max="4" width="23.421875" style="0" customWidth="1"/>
  </cols>
  <sheetData>
    <row r="1" spans="1:4" ht="15" thickBot="1">
      <c r="A1" s="6" t="s">
        <v>0</v>
      </c>
      <c r="B1" s="7" t="s">
        <v>155</v>
      </c>
      <c r="C1" s="7" t="s">
        <v>108</v>
      </c>
      <c r="D1" s="7" t="s">
        <v>111</v>
      </c>
    </row>
    <row r="2" spans="1:4" ht="15" thickBot="1">
      <c r="A2" s="12" t="s">
        <v>215</v>
      </c>
      <c r="B2" s="37" t="s">
        <v>215</v>
      </c>
      <c r="C2" s="38" t="s">
        <v>215</v>
      </c>
      <c r="D2" s="39" t="s">
        <v>215</v>
      </c>
    </row>
    <row r="3" spans="1:4" ht="24" thickBot="1">
      <c r="A3" s="8" t="s">
        <v>31</v>
      </c>
      <c r="B3" s="37" t="s">
        <v>138</v>
      </c>
      <c r="C3" s="38" t="s">
        <v>335</v>
      </c>
      <c r="D3" s="39" t="s">
        <v>156</v>
      </c>
    </row>
    <row r="4" spans="1:4" ht="36" thickBot="1">
      <c r="A4" s="8" t="s">
        <v>32</v>
      </c>
      <c r="B4" s="33" t="s">
        <v>153</v>
      </c>
      <c r="C4" s="36" t="s">
        <v>336</v>
      </c>
      <c r="D4" s="35" t="s">
        <v>157</v>
      </c>
    </row>
  </sheetData>
  <sheetProtection password="DC42" sheet="1"/>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5" tint="-0.4999699890613556"/>
  </sheetPr>
  <dimension ref="A1:B8"/>
  <sheetViews>
    <sheetView zoomScalePageLayoutView="0" workbookViewId="0" topLeftCell="A1">
      <selection activeCell="A1" sqref="A1"/>
    </sheetView>
  </sheetViews>
  <sheetFormatPr defaultColWidth="9.140625" defaultRowHeight="15"/>
  <cols>
    <col min="1" max="1" width="5.28125" style="0" bestFit="1" customWidth="1"/>
    <col min="2" max="2" width="33.8515625" style="0" customWidth="1"/>
  </cols>
  <sheetData>
    <row r="1" spans="1:2" ht="24" thickBot="1">
      <c r="A1" s="6" t="s">
        <v>0</v>
      </c>
      <c r="B1" s="32" t="s">
        <v>158</v>
      </c>
    </row>
    <row r="2" spans="1:2" ht="15" thickBot="1">
      <c r="A2" s="8" t="s">
        <v>215</v>
      </c>
      <c r="B2" s="33" t="s">
        <v>215</v>
      </c>
    </row>
    <row r="3" spans="1:2" ht="48" thickBot="1">
      <c r="A3" s="8" t="s">
        <v>33</v>
      </c>
      <c r="B3" s="33" t="s">
        <v>300</v>
      </c>
    </row>
    <row r="4" spans="1:2" ht="24" thickBot="1">
      <c r="A4" s="8" t="s">
        <v>34</v>
      </c>
      <c r="B4" s="33" t="s">
        <v>301</v>
      </c>
    </row>
    <row r="5" spans="1:2" ht="24" thickBot="1">
      <c r="A5" s="8" t="s">
        <v>35</v>
      </c>
      <c r="B5" s="33" t="s">
        <v>302</v>
      </c>
    </row>
    <row r="6" spans="1:2" ht="24" thickBot="1">
      <c r="A6" s="8" t="s">
        <v>36</v>
      </c>
      <c r="B6" s="33" t="s">
        <v>303</v>
      </c>
    </row>
    <row r="7" spans="1:2" ht="15" thickBot="1">
      <c r="A7" s="8" t="s">
        <v>37</v>
      </c>
      <c r="B7" s="33" t="s">
        <v>304</v>
      </c>
    </row>
    <row r="8" spans="1:2" ht="15" thickBot="1">
      <c r="A8" s="8" t="s">
        <v>38</v>
      </c>
      <c r="B8" s="33" t="s">
        <v>305</v>
      </c>
    </row>
  </sheetData>
  <sheetProtection password="DC42" sheet="1"/>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5" tint="-0.4999699890613556"/>
  </sheetPr>
  <dimension ref="A1:B4"/>
  <sheetViews>
    <sheetView zoomScalePageLayoutView="0" workbookViewId="0" topLeftCell="A1">
      <selection activeCell="A1" sqref="A1"/>
    </sheetView>
  </sheetViews>
  <sheetFormatPr defaultColWidth="9.140625" defaultRowHeight="15"/>
  <cols>
    <col min="2" max="2" width="25.8515625" style="0" customWidth="1"/>
  </cols>
  <sheetData>
    <row r="1" spans="1:2" ht="15" thickBot="1">
      <c r="A1" s="6" t="s">
        <v>0</v>
      </c>
      <c r="B1" s="32" t="s">
        <v>99</v>
      </c>
    </row>
    <row r="2" spans="1:2" ht="15" thickBot="1">
      <c r="A2" s="8" t="s">
        <v>215</v>
      </c>
      <c r="B2" s="33" t="s">
        <v>215</v>
      </c>
    </row>
    <row r="3" spans="1:2" ht="15" thickBot="1">
      <c r="A3" s="8" t="s">
        <v>39</v>
      </c>
      <c r="B3" s="33" t="s">
        <v>306</v>
      </c>
    </row>
    <row r="4" spans="1:2" ht="24" thickBot="1">
      <c r="A4" s="8" t="s">
        <v>40</v>
      </c>
      <c r="B4" s="33" t="s">
        <v>307</v>
      </c>
    </row>
  </sheetData>
  <sheetProtection password="DC42" sheet="1"/>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5" tint="-0.4999699890613556"/>
  </sheetPr>
  <dimension ref="A1:D7"/>
  <sheetViews>
    <sheetView zoomScalePageLayoutView="0" workbookViewId="0" topLeftCell="A1">
      <selection activeCell="A1" sqref="A1"/>
    </sheetView>
  </sheetViews>
  <sheetFormatPr defaultColWidth="9.140625" defaultRowHeight="15"/>
  <cols>
    <col min="1" max="1" width="5.28125" style="0" bestFit="1" customWidth="1"/>
    <col min="2" max="2" width="24.00390625" style="0" customWidth="1"/>
    <col min="3" max="3" width="15.8515625" style="0" customWidth="1"/>
    <col min="4" max="4" width="24.8515625" style="0" customWidth="1"/>
  </cols>
  <sheetData>
    <row r="1" spans="1:4" ht="15" thickBot="1">
      <c r="A1" s="6" t="s">
        <v>0</v>
      </c>
      <c r="B1" s="32" t="s">
        <v>100</v>
      </c>
      <c r="C1" s="34" t="s">
        <v>108</v>
      </c>
      <c r="D1" s="34" t="s">
        <v>111</v>
      </c>
    </row>
    <row r="2" spans="1:4" ht="15" thickBot="1">
      <c r="A2" s="8" t="s">
        <v>215</v>
      </c>
      <c r="B2" s="40" t="s">
        <v>215</v>
      </c>
      <c r="C2" s="35" t="s">
        <v>215</v>
      </c>
      <c r="D2" s="35" t="s">
        <v>215</v>
      </c>
    </row>
    <row r="3" spans="1:4" ht="36" thickBot="1">
      <c r="A3" s="8" t="s">
        <v>41</v>
      </c>
      <c r="B3" s="40" t="s">
        <v>308</v>
      </c>
      <c r="C3" s="35" t="s">
        <v>159</v>
      </c>
      <c r="D3" s="35" t="s">
        <v>160</v>
      </c>
    </row>
    <row r="4" spans="1:4" ht="36" thickBot="1">
      <c r="A4" s="8" t="s">
        <v>42</v>
      </c>
      <c r="B4" s="40" t="s">
        <v>309</v>
      </c>
      <c r="C4" s="35" t="s">
        <v>161</v>
      </c>
      <c r="D4" s="35" t="s">
        <v>162</v>
      </c>
    </row>
    <row r="5" spans="1:4" ht="60" thickBot="1">
      <c r="A5" s="8" t="s">
        <v>43</v>
      </c>
      <c r="B5" s="40" t="s">
        <v>310</v>
      </c>
      <c r="C5" s="35" t="s">
        <v>163</v>
      </c>
      <c r="D5" s="35" t="s">
        <v>164</v>
      </c>
    </row>
    <row r="6" spans="1:4" ht="252" thickBot="1">
      <c r="A6" s="14" t="s">
        <v>44</v>
      </c>
      <c r="B6" s="42" t="s">
        <v>311</v>
      </c>
      <c r="C6" s="41" t="s">
        <v>168</v>
      </c>
      <c r="D6" s="42" t="s">
        <v>165</v>
      </c>
    </row>
    <row r="7" spans="1:4" ht="192" thickBot="1">
      <c r="A7" s="8" t="s">
        <v>45</v>
      </c>
      <c r="B7" s="33" t="s">
        <v>312</v>
      </c>
      <c r="C7" s="42" t="s">
        <v>166</v>
      </c>
      <c r="D7" s="35" t="s">
        <v>167</v>
      </c>
    </row>
  </sheetData>
  <sheetProtection password="DC42" sheet="1"/>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5" tint="-0.4999699890613556"/>
  </sheetPr>
  <dimension ref="A1:B5"/>
  <sheetViews>
    <sheetView zoomScalePageLayoutView="0" workbookViewId="0" topLeftCell="A1">
      <selection activeCell="A1" sqref="A1"/>
    </sheetView>
  </sheetViews>
  <sheetFormatPr defaultColWidth="9.140625" defaultRowHeight="15"/>
  <cols>
    <col min="2" max="2" width="24.00390625" style="0" customWidth="1"/>
  </cols>
  <sheetData>
    <row r="1" spans="1:2" ht="15" thickBot="1">
      <c r="A1" s="6" t="s">
        <v>0</v>
      </c>
      <c r="B1" s="32" t="s">
        <v>101</v>
      </c>
    </row>
    <row r="2" spans="1:2" ht="15" thickBot="1">
      <c r="A2" s="8" t="s">
        <v>215</v>
      </c>
      <c r="B2" s="33" t="s">
        <v>215</v>
      </c>
    </row>
    <row r="3" spans="1:2" ht="24" thickBot="1">
      <c r="A3" s="8" t="s">
        <v>46</v>
      </c>
      <c r="B3" s="33" t="s">
        <v>313</v>
      </c>
    </row>
    <row r="4" spans="1:2" ht="15" thickBot="1">
      <c r="A4" s="8" t="s">
        <v>47</v>
      </c>
      <c r="B4" s="33" t="s">
        <v>314</v>
      </c>
    </row>
    <row r="5" spans="1:2" ht="15" thickBot="1">
      <c r="A5" s="8" t="s">
        <v>48</v>
      </c>
      <c r="B5" s="33" t="s">
        <v>315</v>
      </c>
    </row>
  </sheetData>
  <sheetProtection password="DC42" sheet="1"/>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5" tint="-0.4999699890613556"/>
  </sheetPr>
  <dimension ref="A1:D6"/>
  <sheetViews>
    <sheetView zoomScalePageLayoutView="0" workbookViewId="0" topLeftCell="A1">
      <selection activeCell="A1" sqref="A1"/>
    </sheetView>
  </sheetViews>
  <sheetFormatPr defaultColWidth="9.140625" defaultRowHeight="15"/>
  <cols>
    <col min="1" max="1" width="5.28125" style="0" bestFit="1" customWidth="1"/>
    <col min="2" max="2" width="26.421875" style="0" customWidth="1"/>
    <col min="3" max="3" width="31.00390625" style="0" customWidth="1"/>
    <col min="4" max="4" width="29.421875" style="0" customWidth="1"/>
  </cols>
  <sheetData>
    <row r="1" spans="1:4" ht="24" thickBot="1">
      <c r="A1" s="6" t="s">
        <v>0</v>
      </c>
      <c r="B1" s="32" t="s">
        <v>102</v>
      </c>
      <c r="C1" s="34" t="s">
        <v>108</v>
      </c>
      <c r="D1" s="34" t="s">
        <v>111</v>
      </c>
    </row>
    <row r="2" spans="1:4" ht="15" thickBot="1">
      <c r="A2" s="8" t="s">
        <v>215</v>
      </c>
      <c r="B2" s="33" t="s">
        <v>215</v>
      </c>
      <c r="C2" s="35" t="s">
        <v>215</v>
      </c>
      <c r="D2" s="35" t="s">
        <v>215</v>
      </c>
    </row>
    <row r="3" spans="1:4" ht="36" thickBot="1">
      <c r="A3" s="8" t="s">
        <v>49</v>
      </c>
      <c r="B3" s="33" t="s">
        <v>320</v>
      </c>
      <c r="C3" s="35" t="s">
        <v>169</v>
      </c>
      <c r="D3" s="35" t="s">
        <v>170</v>
      </c>
    </row>
    <row r="4" spans="1:4" ht="60" thickBot="1">
      <c r="A4" s="8" t="s">
        <v>50</v>
      </c>
      <c r="B4" s="33" t="s">
        <v>321</v>
      </c>
      <c r="C4" s="35" t="s">
        <v>171</v>
      </c>
      <c r="D4" s="35" t="s">
        <v>172</v>
      </c>
    </row>
    <row r="5" spans="1:4" ht="36" thickBot="1">
      <c r="A5" s="8" t="s">
        <v>51</v>
      </c>
      <c r="B5" s="33" t="s">
        <v>322</v>
      </c>
      <c r="C5" s="35" t="s">
        <v>173</v>
      </c>
      <c r="D5" s="35" t="s">
        <v>174</v>
      </c>
    </row>
    <row r="6" spans="1:4" ht="48" thickBot="1">
      <c r="A6" s="8" t="s">
        <v>52</v>
      </c>
      <c r="B6" s="33" t="s">
        <v>323</v>
      </c>
      <c r="C6" s="35" t="s">
        <v>175</v>
      </c>
      <c r="D6" s="35" t="s">
        <v>176</v>
      </c>
    </row>
  </sheetData>
  <sheetProtection password="DC42" sheet="1"/>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5" tint="-0.4999699890613556"/>
  </sheetPr>
  <dimension ref="A1:D6"/>
  <sheetViews>
    <sheetView zoomScalePageLayoutView="0" workbookViewId="0" topLeftCell="A1">
      <selection activeCell="A1" sqref="A1"/>
    </sheetView>
  </sheetViews>
  <sheetFormatPr defaultColWidth="9.140625" defaultRowHeight="15"/>
  <cols>
    <col min="2" max="2" width="22.00390625" style="0" customWidth="1"/>
    <col min="3" max="3" width="31.421875" style="0" customWidth="1"/>
    <col min="4" max="4" width="19.8515625" style="0" customWidth="1"/>
  </cols>
  <sheetData>
    <row r="1" spans="1:4" ht="15" customHeight="1" thickBot="1">
      <c r="A1" s="8" t="s">
        <v>0</v>
      </c>
      <c r="B1" s="8" t="s">
        <v>177</v>
      </c>
      <c r="C1" s="13" t="s">
        <v>108</v>
      </c>
      <c r="D1" s="8" t="s">
        <v>111</v>
      </c>
    </row>
    <row r="2" spans="1:4" ht="15" thickBot="1">
      <c r="A2" s="8" t="s">
        <v>215</v>
      </c>
      <c r="B2" s="29" t="s">
        <v>215</v>
      </c>
      <c r="C2" s="8" t="s">
        <v>215</v>
      </c>
      <c r="D2" s="43" t="s">
        <v>215</v>
      </c>
    </row>
    <row r="3" spans="1:4" ht="36" thickBot="1">
      <c r="A3" s="8" t="s">
        <v>53</v>
      </c>
      <c r="B3" s="29" t="s">
        <v>316</v>
      </c>
      <c r="C3" s="8" t="s">
        <v>178</v>
      </c>
      <c r="D3" s="43" t="s">
        <v>180</v>
      </c>
    </row>
    <row r="4" spans="1:4" ht="36" thickBot="1">
      <c r="A4" s="8" t="s">
        <v>54</v>
      </c>
      <c r="B4" s="26" t="s">
        <v>317</v>
      </c>
      <c r="C4" s="8" t="s">
        <v>179</v>
      </c>
      <c r="D4" s="44" t="s">
        <v>181</v>
      </c>
    </row>
    <row r="5" spans="1:4" ht="24" thickBot="1">
      <c r="A5" s="8" t="s">
        <v>55</v>
      </c>
      <c r="B5" s="26" t="s">
        <v>318</v>
      </c>
      <c r="C5" s="8" t="s">
        <v>366</v>
      </c>
      <c r="D5" s="44" t="s">
        <v>182</v>
      </c>
    </row>
    <row r="6" spans="1:4" ht="78.75" customHeight="1" thickBot="1">
      <c r="A6" s="8" t="s">
        <v>56</v>
      </c>
      <c r="B6" s="26" t="s">
        <v>319</v>
      </c>
      <c r="C6" s="8" t="s">
        <v>367</v>
      </c>
      <c r="D6" s="44" t="s">
        <v>183</v>
      </c>
    </row>
  </sheetData>
  <sheetProtection password="DC42"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V45"/>
  <sheetViews>
    <sheetView view="pageLayout" zoomScale="60" zoomScaleNormal="50" zoomScalePageLayoutView="60" workbookViewId="0" topLeftCell="A7">
      <selection activeCell="O19" sqref="O19"/>
    </sheetView>
  </sheetViews>
  <sheetFormatPr defaultColWidth="3.140625" defaultRowHeight="15"/>
  <cols>
    <col min="1" max="1" width="12.00390625" style="48" customWidth="1"/>
    <col min="2" max="2" width="10.00390625" style="45" customWidth="1"/>
    <col min="3" max="3" width="23.8515625" style="48" customWidth="1"/>
    <col min="4" max="5" width="8.00390625" style="45" customWidth="1"/>
    <col min="6" max="15" width="7.8515625" style="45" customWidth="1"/>
    <col min="16" max="16" width="7.57421875" style="45" customWidth="1"/>
    <col min="17" max="18" width="7.8515625" style="45" customWidth="1"/>
    <col min="19" max="19" width="8.140625" style="45" customWidth="1"/>
    <col min="20" max="20" width="7.8515625" style="45" customWidth="1"/>
    <col min="21" max="22" width="8.8515625" style="45" customWidth="1"/>
    <col min="23" max="25" width="8.421875" style="45" customWidth="1"/>
    <col min="26" max="26" width="10.00390625" style="45" customWidth="1"/>
    <col min="27" max="38" width="8.421875" style="45" customWidth="1"/>
    <col min="39" max="39" width="9.7109375" style="45" customWidth="1"/>
    <col min="40" max="40" width="8.140625" style="45" customWidth="1"/>
    <col min="41" max="41" width="8.421875" style="45" customWidth="1"/>
    <col min="42" max="42" width="8.140625" style="45" customWidth="1"/>
    <col min="43" max="47" width="4.57421875" style="45" customWidth="1"/>
    <col min="48" max="48" width="3.140625" style="46" customWidth="1"/>
    <col min="49" max="16384" width="3.140625" style="45" customWidth="1"/>
  </cols>
  <sheetData>
    <row r="1" spans="1:48" ht="59.25" customHeight="1">
      <c r="A1" s="313" t="s">
        <v>262</v>
      </c>
      <c r="B1" s="314"/>
      <c r="C1" s="315"/>
      <c r="D1" s="260" t="s">
        <v>221</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2"/>
      <c r="AV1" s="45"/>
    </row>
    <row r="2" spans="1:48" ht="30" customHeight="1" thickBot="1">
      <c r="A2" s="322" t="str">
        <f>Coordonnées!$D$12</f>
        <v>-</v>
      </c>
      <c r="B2" s="322"/>
      <c r="C2" s="323"/>
      <c r="D2" s="263"/>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5"/>
      <c r="AV2" s="45"/>
    </row>
    <row r="3" spans="1:48" ht="40.5" customHeight="1" thickBot="1">
      <c r="A3" s="276" t="str">
        <f>Coordonnées!$D$13</f>
        <v>-</v>
      </c>
      <c r="B3" s="277"/>
      <c r="C3" s="278"/>
      <c r="D3" s="235" t="s">
        <v>365</v>
      </c>
      <c r="E3" s="236"/>
      <c r="F3" s="236"/>
      <c r="G3" s="236"/>
      <c r="H3" s="236"/>
      <c r="I3" s="236"/>
      <c r="J3" s="237" t="str">
        <f>Coordonnées!$D$25</f>
        <v>-</v>
      </c>
      <c r="K3" s="237"/>
      <c r="L3" s="237"/>
      <c r="M3" s="237"/>
      <c r="N3" s="237"/>
      <c r="O3" s="237"/>
      <c r="P3" s="237"/>
      <c r="Q3" s="237"/>
      <c r="R3" s="237"/>
      <c r="S3" s="237" t="str">
        <f>Coordonnées!$D$26</f>
        <v>-</v>
      </c>
      <c r="T3" s="237"/>
      <c r="U3" s="237"/>
      <c r="V3" s="237"/>
      <c r="W3" s="237"/>
      <c r="X3" s="237"/>
      <c r="Y3" s="237"/>
      <c r="Z3" s="237"/>
      <c r="AA3" s="237"/>
      <c r="AB3" s="237"/>
      <c r="AC3" s="237"/>
      <c r="AD3" s="237"/>
      <c r="AE3" s="237"/>
      <c r="AF3" s="237"/>
      <c r="AG3" s="237"/>
      <c r="AH3" s="237"/>
      <c r="AI3" s="237"/>
      <c r="AJ3" s="237"/>
      <c r="AK3" s="237"/>
      <c r="AL3" s="237"/>
      <c r="AM3" s="237"/>
      <c r="AN3" s="237"/>
      <c r="AO3" s="237"/>
      <c r="AP3" s="238"/>
      <c r="AV3" s="45"/>
    </row>
    <row r="4" spans="1:48" ht="24" customHeight="1">
      <c r="A4" s="316" t="s">
        <v>0</v>
      </c>
      <c r="B4" s="317"/>
      <c r="C4" s="318"/>
      <c r="D4" s="292" t="s">
        <v>71</v>
      </c>
      <c r="E4" s="293"/>
      <c r="F4" s="294"/>
      <c r="G4" s="292" t="s">
        <v>72</v>
      </c>
      <c r="H4" s="293"/>
      <c r="I4" s="294"/>
      <c r="J4" s="292" t="s">
        <v>73</v>
      </c>
      <c r="K4" s="293"/>
      <c r="L4" s="294"/>
      <c r="M4" s="292" t="s">
        <v>74</v>
      </c>
      <c r="N4" s="293"/>
      <c r="O4" s="294"/>
      <c r="P4" s="295" t="s">
        <v>75</v>
      </c>
      <c r="Q4" s="295"/>
      <c r="R4" s="295"/>
      <c r="S4" s="295" t="s">
        <v>76</v>
      </c>
      <c r="T4" s="295"/>
      <c r="U4" s="135" t="s">
        <v>77</v>
      </c>
      <c r="V4" s="135" t="s">
        <v>78</v>
      </c>
      <c r="W4" s="295" t="s">
        <v>79</v>
      </c>
      <c r="X4" s="295"/>
      <c r="Y4" s="295"/>
      <c r="Z4" s="135" t="s">
        <v>80</v>
      </c>
      <c r="AA4" s="306" t="s">
        <v>81</v>
      </c>
      <c r="AB4" s="311"/>
      <c r="AC4" s="307"/>
      <c r="AD4" s="306" t="s">
        <v>82</v>
      </c>
      <c r="AE4" s="307"/>
      <c r="AF4" s="306" t="s">
        <v>83</v>
      </c>
      <c r="AG4" s="307"/>
      <c r="AH4" s="306" t="s">
        <v>84</v>
      </c>
      <c r="AI4" s="307"/>
      <c r="AJ4" s="324" t="s">
        <v>85</v>
      </c>
      <c r="AK4" s="324"/>
      <c r="AL4" s="324"/>
      <c r="AM4" s="136" t="s">
        <v>86</v>
      </c>
      <c r="AN4" s="328" t="s">
        <v>87</v>
      </c>
      <c r="AO4" s="328"/>
      <c r="AP4" s="328"/>
      <c r="AV4" s="45"/>
    </row>
    <row r="5" spans="1:48" ht="157.5" customHeight="1">
      <c r="A5" s="319" t="s">
        <v>263</v>
      </c>
      <c r="B5" s="320"/>
      <c r="C5" s="321"/>
      <c r="D5" s="289" t="s">
        <v>90</v>
      </c>
      <c r="E5" s="290"/>
      <c r="F5" s="291"/>
      <c r="G5" s="289" t="s">
        <v>202</v>
      </c>
      <c r="H5" s="290"/>
      <c r="I5" s="291"/>
      <c r="J5" s="289" t="s">
        <v>136</v>
      </c>
      <c r="K5" s="290"/>
      <c r="L5" s="291"/>
      <c r="M5" s="289" t="s">
        <v>203</v>
      </c>
      <c r="N5" s="290"/>
      <c r="O5" s="291"/>
      <c r="P5" s="299" t="s">
        <v>204</v>
      </c>
      <c r="Q5" s="299"/>
      <c r="R5" s="299"/>
      <c r="S5" s="300" t="s">
        <v>147</v>
      </c>
      <c r="T5" s="300"/>
      <c r="U5" s="137" t="s">
        <v>151</v>
      </c>
      <c r="V5" s="137" t="s">
        <v>155</v>
      </c>
      <c r="W5" s="299" t="s">
        <v>205</v>
      </c>
      <c r="X5" s="299"/>
      <c r="Y5" s="299"/>
      <c r="Z5" s="138" t="s">
        <v>99</v>
      </c>
      <c r="AA5" s="301" t="s">
        <v>100</v>
      </c>
      <c r="AB5" s="302"/>
      <c r="AC5" s="303"/>
      <c r="AD5" s="312" t="s">
        <v>101</v>
      </c>
      <c r="AE5" s="312"/>
      <c r="AF5" s="288" t="s">
        <v>206</v>
      </c>
      <c r="AG5" s="288"/>
      <c r="AH5" s="288" t="s">
        <v>207</v>
      </c>
      <c r="AI5" s="288"/>
      <c r="AJ5" s="288" t="s">
        <v>208</v>
      </c>
      <c r="AK5" s="288"/>
      <c r="AL5" s="288"/>
      <c r="AM5" s="139" t="s">
        <v>105</v>
      </c>
      <c r="AN5" s="329" t="s">
        <v>106</v>
      </c>
      <c r="AO5" s="329"/>
      <c r="AP5" s="329"/>
      <c r="AV5" s="45"/>
    </row>
    <row r="6" spans="1:48" ht="14.25">
      <c r="A6" s="266" t="s">
        <v>264</v>
      </c>
      <c r="B6" s="267"/>
      <c r="C6" s="268"/>
      <c r="D6" s="281" t="s">
        <v>239</v>
      </c>
      <c r="E6" s="282"/>
      <c r="F6" s="283"/>
      <c r="G6" s="281" t="s">
        <v>224</v>
      </c>
      <c r="H6" s="282"/>
      <c r="I6" s="283"/>
      <c r="J6" s="281" t="s">
        <v>225</v>
      </c>
      <c r="K6" s="282"/>
      <c r="L6" s="283"/>
      <c r="M6" s="281" t="s">
        <v>226</v>
      </c>
      <c r="N6" s="282"/>
      <c r="O6" s="283"/>
      <c r="P6" s="275" t="s">
        <v>227</v>
      </c>
      <c r="Q6" s="275"/>
      <c r="R6" s="275"/>
      <c r="S6" s="280" t="s">
        <v>228</v>
      </c>
      <c r="T6" s="280"/>
      <c r="U6" s="140" t="s">
        <v>229</v>
      </c>
      <c r="V6" s="140" t="s">
        <v>229</v>
      </c>
      <c r="W6" s="275" t="s">
        <v>230</v>
      </c>
      <c r="X6" s="275"/>
      <c r="Y6" s="275"/>
      <c r="Z6" s="141" t="s">
        <v>231</v>
      </c>
      <c r="AA6" s="275" t="s">
        <v>232</v>
      </c>
      <c r="AB6" s="275"/>
      <c r="AC6" s="275"/>
      <c r="AD6" s="280" t="s">
        <v>233</v>
      </c>
      <c r="AE6" s="280"/>
      <c r="AF6" s="275" t="s">
        <v>234</v>
      </c>
      <c r="AG6" s="275"/>
      <c r="AH6" s="275" t="s">
        <v>235</v>
      </c>
      <c r="AI6" s="275"/>
      <c r="AJ6" s="275" t="s">
        <v>236</v>
      </c>
      <c r="AK6" s="275"/>
      <c r="AL6" s="275"/>
      <c r="AM6" s="141" t="s">
        <v>238</v>
      </c>
      <c r="AN6" s="275" t="s">
        <v>237</v>
      </c>
      <c r="AO6" s="275"/>
      <c r="AP6" s="275"/>
      <c r="AV6" s="45"/>
    </row>
    <row r="7" spans="1:48" ht="15">
      <c r="A7" s="266"/>
      <c r="B7" s="267"/>
      <c r="C7" s="268"/>
      <c r="D7" s="284"/>
      <c r="E7" s="285"/>
      <c r="F7" s="286"/>
      <c r="G7" s="284"/>
      <c r="H7" s="285"/>
      <c r="I7" s="286"/>
      <c r="J7" s="284"/>
      <c r="K7" s="285"/>
      <c r="L7" s="286"/>
      <c r="M7" s="284"/>
      <c r="N7" s="285"/>
      <c r="O7" s="286"/>
      <c r="P7" s="279"/>
      <c r="Q7" s="279"/>
      <c r="R7" s="279"/>
      <c r="S7" s="287"/>
      <c r="T7" s="287"/>
      <c r="U7" s="142"/>
      <c r="V7" s="142"/>
      <c r="W7" s="279"/>
      <c r="X7" s="279"/>
      <c r="Y7" s="279"/>
      <c r="Z7" s="143"/>
      <c r="AA7" s="279"/>
      <c r="AB7" s="279"/>
      <c r="AC7" s="279"/>
      <c r="AD7" s="287"/>
      <c r="AE7" s="287"/>
      <c r="AF7" s="279"/>
      <c r="AG7" s="279"/>
      <c r="AH7" s="279"/>
      <c r="AI7" s="279"/>
      <c r="AJ7" s="275" t="s">
        <v>240</v>
      </c>
      <c r="AK7" s="275"/>
      <c r="AL7" s="275"/>
      <c r="AM7" s="141" t="s">
        <v>240</v>
      </c>
      <c r="AN7" s="275" t="s">
        <v>240</v>
      </c>
      <c r="AO7" s="275"/>
      <c r="AP7" s="275"/>
      <c r="AV7" s="45"/>
    </row>
    <row r="8" spans="1:48" ht="15">
      <c r="A8" s="266"/>
      <c r="B8" s="267"/>
      <c r="C8" s="268"/>
      <c r="D8" s="281" t="s">
        <v>223</v>
      </c>
      <c r="E8" s="282"/>
      <c r="F8" s="283"/>
      <c r="G8" s="281" t="s">
        <v>241</v>
      </c>
      <c r="H8" s="282"/>
      <c r="I8" s="283"/>
      <c r="J8" s="284"/>
      <c r="K8" s="285"/>
      <c r="L8" s="286"/>
      <c r="M8" s="281" t="s">
        <v>242</v>
      </c>
      <c r="N8" s="282"/>
      <c r="O8" s="283"/>
      <c r="P8" s="275" t="s">
        <v>243</v>
      </c>
      <c r="Q8" s="275"/>
      <c r="R8" s="275"/>
      <c r="S8" s="280" t="s">
        <v>244</v>
      </c>
      <c r="T8" s="280"/>
      <c r="U8" s="140" t="s">
        <v>245</v>
      </c>
      <c r="V8" s="140" t="s">
        <v>245</v>
      </c>
      <c r="W8" s="275" t="s">
        <v>246</v>
      </c>
      <c r="X8" s="275"/>
      <c r="Y8" s="275"/>
      <c r="Z8" s="141" t="s">
        <v>246</v>
      </c>
      <c r="AA8" s="279"/>
      <c r="AB8" s="279"/>
      <c r="AC8" s="279"/>
      <c r="AD8" s="275" t="s">
        <v>247</v>
      </c>
      <c r="AE8" s="275"/>
      <c r="AF8" s="275" t="s">
        <v>247</v>
      </c>
      <c r="AG8" s="275"/>
      <c r="AH8" s="279"/>
      <c r="AI8" s="279"/>
      <c r="AJ8" s="275" t="s">
        <v>248</v>
      </c>
      <c r="AK8" s="275"/>
      <c r="AL8" s="275"/>
      <c r="AM8" s="141" t="s">
        <v>248</v>
      </c>
      <c r="AN8" s="275" t="s">
        <v>248</v>
      </c>
      <c r="AO8" s="275"/>
      <c r="AP8" s="275"/>
      <c r="AV8" s="45"/>
    </row>
    <row r="9" spans="1:48" ht="15">
      <c r="A9" s="266"/>
      <c r="B9" s="267"/>
      <c r="C9" s="268"/>
      <c r="D9" s="281" t="s">
        <v>222</v>
      </c>
      <c r="E9" s="282"/>
      <c r="F9" s="283"/>
      <c r="G9" s="281" t="s">
        <v>249</v>
      </c>
      <c r="H9" s="282"/>
      <c r="I9" s="283"/>
      <c r="J9" s="281" t="s">
        <v>250</v>
      </c>
      <c r="K9" s="282"/>
      <c r="L9" s="283"/>
      <c r="M9" s="281" t="s">
        <v>251</v>
      </c>
      <c r="N9" s="282"/>
      <c r="O9" s="283"/>
      <c r="P9" s="275" t="s">
        <v>252</v>
      </c>
      <c r="Q9" s="275"/>
      <c r="R9" s="275"/>
      <c r="S9" s="280" t="s">
        <v>253</v>
      </c>
      <c r="T9" s="280"/>
      <c r="U9" s="140" t="s">
        <v>254</v>
      </c>
      <c r="V9" s="140" t="s">
        <v>254</v>
      </c>
      <c r="W9" s="275" t="s">
        <v>255</v>
      </c>
      <c r="X9" s="275"/>
      <c r="Y9" s="275"/>
      <c r="Z9" s="141" t="s">
        <v>255</v>
      </c>
      <c r="AA9" s="275" t="s">
        <v>256</v>
      </c>
      <c r="AB9" s="275"/>
      <c r="AC9" s="275"/>
      <c r="AD9" s="280" t="s">
        <v>257</v>
      </c>
      <c r="AE9" s="280"/>
      <c r="AF9" s="275" t="s">
        <v>258</v>
      </c>
      <c r="AG9" s="275"/>
      <c r="AH9" s="279"/>
      <c r="AI9" s="279"/>
      <c r="AJ9" s="275" t="s">
        <v>259</v>
      </c>
      <c r="AK9" s="275"/>
      <c r="AL9" s="275"/>
      <c r="AM9" s="141" t="s">
        <v>260</v>
      </c>
      <c r="AN9" s="275" t="s">
        <v>261</v>
      </c>
      <c r="AO9" s="275"/>
      <c r="AP9" s="275"/>
      <c r="AV9" s="45"/>
    </row>
    <row r="10" spans="1:48" ht="24" customHeight="1">
      <c r="A10" s="269" t="s">
        <v>265</v>
      </c>
      <c r="B10" s="270"/>
      <c r="C10" s="271"/>
      <c r="D10" s="272" t="s">
        <v>5</v>
      </c>
      <c r="E10" s="273"/>
      <c r="F10" s="274"/>
      <c r="G10" s="242" t="s">
        <v>10</v>
      </c>
      <c r="H10" s="243"/>
      <c r="I10" s="244"/>
      <c r="J10" s="242" t="s">
        <v>73</v>
      </c>
      <c r="K10" s="243"/>
      <c r="L10" s="244"/>
      <c r="M10" s="242" t="s">
        <v>22</v>
      </c>
      <c r="N10" s="243"/>
      <c r="O10" s="244"/>
      <c r="P10" s="248" t="s">
        <v>68</v>
      </c>
      <c r="Q10" s="248"/>
      <c r="R10" s="248"/>
      <c r="S10" s="248" t="s">
        <v>26</v>
      </c>
      <c r="T10" s="248"/>
      <c r="U10" s="248" t="s">
        <v>29</v>
      </c>
      <c r="V10" s="248" t="s">
        <v>31</v>
      </c>
      <c r="W10" s="248" t="s">
        <v>33</v>
      </c>
      <c r="X10" s="248"/>
      <c r="Y10" s="248"/>
      <c r="Z10" s="248" t="s">
        <v>39</v>
      </c>
      <c r="AA10" s="248" t="s">
        <v>41</v>
      </c>
      <c r="AB10" s="248"/>
      <c r="AC10" s="248"/>
      <c r="AD10" s="248" t="s">
        <v>46</v>
      </c>
      <c r="AE10" s="248"/>
      <c r="AF10" s="248" t="s">
        <v>49</v>
      </c>
      <c r="AG10" s="248"/>
      <c r="AH10" s="248" t="s">
        <v>53</v>
      </c>
      <c r="AI10" s="248"/>
      <c r="AJ10" s="248" t="s">
        <v>57</v>
      </c>
      <c r="AK10" s="248"/>
      <c r="AL10" s="248"/>
      <c r="AM10" s="248" t="s">
        <v>61</v>
      </c>
      <c r="AN10" s="248" t="s">
        <v>64</v>
      </c>
      <c r="AO10" s="248"/>
      <c r="AP10" s="248"/>
      <c r="AV10" s="45"/>
    </row>
    <row r="11" spans="1:48" ht="24" customHeight="1" thickBot="1">
      <c r="A11" s="250" t="s">
        <v>266</v>
      </c>
      <c r="B11" s="251"/>
      <c r="C11" s="252"/>
      <c r="D11" s="253" t="s">
        <v>6</v>
      </c>
      <c r="E11" s="254"/>
      <c r="F11" s="255"/>
      <c r="G11" s="245"/>
      <c r="H11" s="246"/>
      <c r="I11" s="247"/>
      <c r="J11" s="245"/>
      <c r="K11" s="246"/>
      <c r="L11" s="247"/>
      <c r="M11" s="245"/>
      <c r="N11" s="246"/>
      <c r="O11" s="247"/>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V11" s="45"/>
    </row>
    <row r="12" spans="1:48" ht="12.75" customHeight="1" thickBot="1">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10"/>
      <c r="AV12" s="45"/>
    </row>
    <row r="13" spans="1:48" ht="34.5" customHeight="1" thickBot="1">
      <c r="A13" s="330" t="s">
        <v>209</v>
      </c>
      <c r="B13" s="331"/>
      <c r="C13" s="332"/>
      <c r="D13" s="241" t="s">
        <v>71</v>
      </c>
      <c r="E13" s="241"/>
      <c r="F13" s="241"/>
      <c r="G13" s="241" t="s">
        <v>72</v>
      </c>
      <c r="H13" s="241"/>
      <c r="I13" s="241"/>
      <c r="J13" s="241" t="s">
        <v>73</v>
      </c>
      <c r="K13" s="241"/>
      <c r="L13" s="241"/>
      <c r="M13" s="241" t="s">
        <v>74</v>
      </c>
      <c r="N13" s="241"/>
      <c r="O13" s="241"/>
      <c r="P13" s="241" t="s">
        <v>75</v>
      </c>
      <c r="Q13" s="241"/>
      <c r="R13" s="241"/>
      <c r="S13" s="241" t="s">
        <v>76</v>
      </c>
      <c r="T13" s="241"/>
      <c r="U13" s="144" t="s">
        <v>77</v>
      </c>
      <c r="V13" s="144" t="s">
        <v>78</v>
      </c>
      <c r="W13" s="241" t="s">
        <v>79</v>
      </c>
      <c r="X13" s="241"/>
      <c r="Y13" s="241"/>
      <c r="Z13" s="144" t="s">
        <v>80</v>
      </c>
      <c r="AA13" s="239" t="s">
        <v>81</v>
      </c>
      <c r="AB13" s="239"/>
      <c r="AC13" s="239"/>
      <c r="AD13" s="239" t="s">
        <v>82</v>
      </c>
      <c r="AE13" s="239"/>
      <c r="AF13" s="239" t="s">
        <v>83</v>
      </c>
      <c r="AG13" s="239"/>
      <c r="AH13" s="239" t="s">
        <v>84</v>
      </c>
      <c r="AI13" s="239"/>
      <c r="AJ13" s="239" t="s">
        <v>85</v>
      </c>
      <c r="AK13" s="239"/>
      <c r="AL13" s="239"/>
      <c r="AM13" s="145" t="s">
        <v>86</v>
      </c>
      <c r="AN13" s="240" t="s">
        <v>87</v>
      </c>
      <c r="AO13" s="240"/>
      <c r="AP13" s="240"/>
      <c r="AV13" s="45"/>
    </row>
    <row r="14" spans="1:48" ht="43.5" customHeight="1">
      <c r="A14" s="333" t="str">
        <f>Coordonnées!$D$29</f>
        <v>-</v>
      </c>
      <c r="B14" s="334"/>
      <c r="C14" s="335"/>
      <c r="D14" s="146" t="str">
        <f>1!$F$14</f>
        <v>-</v>
      </c>
      <c r="E14" s="147" t="str">
        <f>1!$F$15</f>
        <v>-</v>
      </c>
      <c r="F14" s="148" t="str">
        <f>1!$F$16</f>
        <v>-</v>
      </c>
      <c r="G14" s="146" t="str">
        <f>1!$F$17</f>
        <v>-</v>
      </c>
      <c r="H14" s="147" t="str">
        <f>1!$F$18</f>
        <v>-</v>
      </c>
      <c r="I14" s="148" t="str">
        <f>1!$F$19</f>
        <v>-</v>
      </c>
      <c r="J14" s="146" t="str">
        <f>1!$F$20</f>
        <v>-</v>
      </c>
      <c r="K14" s="147" t="str">
        <f>1!$F$21</f>
        <v>-</v>
      </c>
      <c r="L14" s="148" t="str">
        <f>1!$F$22</f>
        <v>-</v>
      </c>
      <c r="M14" s="146" t="str">
        <f>1!$F$23</f>
        <v>-</v>
      </c>
      <c r="N14" s="147" t="str">
        <f>1!$F$24</f>
        <v>-</v>
      </c>
      <c r="O14" s="148" t="str">
        <f>1!$F$25</f>
        <v>-</v>
      </c>
      <c r="P14" s="146" t="str">
        <f>1!$F$26</f>
        <v>-</v>
      </c>
      <c r="Q14" s="147" t="str">
        <f>1!$F$27</f>
        <v>-</v>
      </c>
      <c r="R14" s="148" t="str">
        <f>1!$F$28</f>
        <v>-</v>
      </c>
      <c r="S14" s="146" t="str">
        <f>1!$F$29</f>
        <v>-</v>
      </c>
      <c r="T14" s="148" t="str">
        <f>1!$F$30</f>
        <v>-</v>
      </c>
      <c r="U14" s="70" t="str">
        <f>1!$F$31</f>
        <v>-</v>
      </c>
      <c r="V14" s="149" t="str">
        <f>1!$F$32</f>
        <v>-</v>
      </c>
      <c r="W14" s="146" t="str">
        <f>1!$F$33</f>
        <v>-</v>
      </c>
      <c r="X14" s="147" t="str">
        <f>1!$F$34</f>
        <v>-</v>
      </c>
      <c r="Y14" s="148" t="str">
        <f>1!$F$35</f>
        <v>-</v>
      </c>
      <c r="Z14" s="149" t="str">
        <f>1!$F$36</f>
        <v>-</v>
      </c>
      <c r="AA14" s="150" t="str">
        <f>1!$F$37</f>
        <v>-</v>
      </c>
      <c r="AB14" s="151" t="str">
        <f>1!$F$38</f>
        <v>-</v>
      </c>
      <c r="AC14" s="152" t="str">
        <f>1!$F$39</f>
        <v>-</v>
      </c>
      <c r="AD14" s="146" t="str">
        <f>1!$F$40</f>
        <v>-</v>
      </c>
      <c r="AE14" s="148" t="str">
        <f>1!$F$41</f>
        <v>-</v>
      </c>
      <c r="AF14" s="146" t="str">
        <f>1!$F$42</f>
        <v>-</v>
      </c>
      <c r="AG14" s="148" t="str">
        <f>1!$F$43</f>
        <v>-</v>
      </c>
      <c r="AH14" s="146" t="str">
        <f>1!$F$44</f>
        <v>-</v>
      </c>
      <c r="AI14" s="148" t="str">
        <f>1!$F$45</f>
        <v>-</v>
      </c>
      <c r="AJ14" s="146" t="str">
        <f>1!$F$46</f>
        <v>-</v>
      </c>
      <c r="AK14" s="147" t="str">
        <f>1!$F$47</f>
        <v>-</v>
      </c>
      <c r="AL14" s="148" t="str">
        <f>1!$F$48</f>
        <v>-</v>
      </c>
      <c r="AM14" s="150" t="str">
        <f>1!$F$49</f>
        <v>-</v>
      </c>
      <c r="AN14" s="146" t="str">
        <f>1!$F$50</f>
        <v>-</v>
      </c>
      <c r="AO14" s="147" t="str">
        <f>1!$F$51</f>
        <v>-</v>
      </c>
      <c r="AP14" s="148" t="str">
        <f>1!$F$52</f>
        <v>-</v>
      </c>
      <c r="AV14" s="45"/>
    </row>
    <row r="15" spans="1:48" ht="43.5" customHeight="1">
      <c r="A15" s="296" t="str">
        <f>Coordonnées!$D$30</f>
        <v>-</v>
      </c>
      <c r="B15" s="304"/>
      <c r="C15" s="305"/>
      <c r="D15" s="153" t="str">
        <f>2!$F$14</f>
        <v>-</v>
      </c>
      <c r="E15" s="154" t="str">
        <f>2!$F$15</f>
        <v>-</v>
      </c>
      <c r="F15" s="155" t="str">
        <f>2!$F$16</f>
        <v>-</v>
      </c>
      <c r="G15" s="153" t="str">
        <f>2!$F$17</f>
        <v>-</v>
      </c>
      <c r="H15" s="154" t="str">
        <f>2!$F$18</f>
        <v>-</v>
      </c>
      <c r="I15" s="155" t="str">
        <f>2!$F$19</f>
        <v>-</v>
      </c>
      <c r="J15" s="153" t="str">
        <f>2!$F$20</f>
        <v>-</v>
      </c>
      <c r="K15" s="154" t="str">
        <f>2!$F$21</f>
        <v>-</v>
      </c>
      <c r="L15" s="155" t="str">
        <f>2!$F$22</f>
        <v>-</v>
      </c>
      <c r="M15" s="153" t="str">
        <f>2!$F$23</f>
        <v>-</v>
      </c>
      <c r="N15" s="154" t="str">
        <f>2!$F$24</f>
        <v>-</v>
      </c>
      <c r="O15" s="155" t="str">
        <f>2!$F$25</f>
        <v>-</v>
      </c>
      <c r="P15" s="153" t="str">
        <f>2!$F$26</f>
        <v>-</v>
      </c>
      <c r="Q15" s="154" t="str">
        <f>2!$F$27</f>
        <v>-</v>
      </c>
      <c r="R15" s="155" t="str">
        <f>2!$F$28</f>
        <v>-</v>
      </c>
      <c r="S15" s="153" t="str">
        <f>2!$F$29</f>
        <v>-</v>
      </c>
      <c r="T15" s="155" t="str">
        <f>2!$F$30</f>
        <v>-</v>
      </c>
      <c r="U15" s="156" t="str">
        <f>2!$F$31</f>
        <v>-</v>
      </c>
      <c r="V15" s="157" t="str">
        <f>2!$F$32</f>
        <v>-</v>
      </c>
      <c r="W15" s="153" t="str">
        <f>2!$F$33</f>
        <v>-</v>
      </c>
      <c r="X15" s="154" t="str">
        <f>2!$F$34</f>
        <v>-</v>
      </c>
      <c r="Y15" s="155" t="str">
        <f>2!$F$35</f>
        <v>-</v>
      </c>
      <c r="Z15" s="157" t="str">
        <f>2!$F$36</f>
        <v>-</v>
      </c>
      <c r="AA15" s="153" t="str">
        <f>2!$F$37</f>
        <v>-</v>
      </c>
      <c r="AB15" s="154" t="str">
        <f>2!$F$38</f>
        <v>-</v>
      </c>
      <c r="AC15" s="155" t="str">
        <f>2!$F$39</f>
        <v>-</v>
      </c>
      <c r="AD15" s="153" t="str">
        <f>2!$F$40</f>
        <v>-</v>
      </c>
      <c r="AE15" s="155" t="str">
        <f>2!$F$41</f>
        <v>-</v>
      </c>
      <c r="AF15" s="153" t="str">
        <f>2!$F$42</f>
        <v>-</v>
      </c>
      <c r="AG15" s="155" t="str">
        <f>2!$F$43</f>
        <v>-</v>
      </c>
      <c r="AH15" s="153" t="str">
        <f>2!$F$44</f>
        <v>-</v>
      </c>
      <c r="AI15" s="155" t="str">
        <f>2!$F$45</f>
        <v>-</v>
      </c>
      <c r="AJ15" s="153" t="str">
        <f>2!$F$46</f>
        <v>-</v>
      </c>
      <c r="AK15" s="154" t="str">
        <f>2!$F$47</f>
        <v>-</v>
      </c>
      <c r="AL15" s="155" t="str">
        <f>2!$F$48</f>
        <v>-</v>
      </c>
      <c r="AM15" s="158" t="str">
        <f>2!$F$49</f>
        <v>-</v>
      </c>
      <c r="AN15" s="153" t="str">
        <f>2!$F$50</f>
        <v>-</v>
      </c>
      <c r="AO15" s="154" t="str">
        <f>2!$F$51</f>
        <v>-</v>
      </c>
      <c r="AP15" s="155" t="str">
        <f>2!$F$52</f>
        <v>-</v>
      </c>
      <c r="AV15" s="45"/>
    </row>
    <row r="16" spans="1:48" ht="43.5" customHeight="1">
      <c r="A16" s="325" t="str">
        <f>Coordonnées!$D$31</f>
        <v>-</v>
      </c>
      <c r="B16" s="326"/>
      <c r="C16" s="327"/>
      <c r="D16" s="159" t="str">
        <f>3!$F$14</f>
        <v>-</v>
      </c>
      <c r="E16" s="160" t="str">
        <f>3!$F$15</f>
        <v>-</v>
      </c>
      <c r="F16" s="161" t="str">
        <f>3!$F$16</f>
        <v>-</v>
      </c>
      <c r="G16" s="159" t="str">
        <f>3!$F$17</f>
        <v>-</v>
      </c>
      <c r="H16" s="160" t="str">
        <f>3!$F$18</f>
        <v>-</v>
      </c>
      <c r="I16" s="161" t="str">
        <f>3!$F$19</f>
        <v>-</v>
      </c>
      <c r="J16" s="159" t="str">
        <f>3!$F$20</f>
        <v>-</v>
      </c>
      <c r="K16" s="160" t="str">
        <f>3!$F$21</f>
        <v>-</v>
      </c>
      <c r="L16" s="161" t="str">
        <f>3!$F$22</f>
        <v>-</v>
      </c>
      <c r="M16" s="159" t="str">
        <f>3!$F$23</f>
        <v>-</v>
      </c>
      <c r="N16" s="160" t="str">
        <f>3!$F$24</f>
        <v>-</v>
      </c>
      <c r="O16" s="161" t="str">
        <f>3!$F$25</f>
        <v>-</v>
      </c>
      <c r="P16" s="159" t="str">
        <f>3!$F$26</f>
        <v>-</v>
      </c>
      <c r="Q16" s="160" t="str">
        <f>3!$F$27</f>
        <v>-</v>
      </c>
      <c r="R16" s="161" t="str">
        <f>3!$F$28</f>
        <v>-</v>
      </c>
      <c r="S16" s="159" t="str">
        <f>3!$F$29</f>
        <v>-</v>
      </c>
      <c r="T16" s="161" t="str">
        <f>3!$F$30</f>
        <v>-</v>
      </c>
      <c r="U16" s="162" t="str">
        <f>3!$F$31</f>
        <v>-</v>
      </c>
      <c r="V16" s="162" t="str">
        <f>3!$F$32</f>
        <v>-</v>
      </c>
      <c r="W16" s="159" t="str">
        <f>3!$F$33</f>
        <v>-</v>
      </c>
      <c r="X16" s="160" t="str">
        <f>3!$F$34</f>
        <v>-</v>
      </c>
      <c r="Y16" s="161" t="str">
        <f>3!$F$35</f>
        <v>-</v>
      </c>
      <c r="Z16" s="162" t="str">
        <f>3!$F$36</f>
        <v>-</v>
      </c>
      <c r="AA16" s="159" t="str">
        <f>3!$F$37</f>
        <v>-</v>
      </c>
      <c r="AB16" s="160" t="str">
        <f>3!$F$38</f>
        <v>-</v>
      </c>
      <c r="AC16" s="161" t="str">
        <f>3!$F$39</f>
        <v>-</v>
      </c>
      <c r="AD16" s="159" t="str">
        <f>3!$F$40</f>
        <v>-</v>
      </c>
      <c r="AE16" s="161" t="str">
        <f>3!$F$41</f>
        <v>-</v>
      </c>
      <c r="AF16" s="159" t="str">
        <f>3!$F$42</f>
        <v>-</v>
      </c>
      <c r="AG16" s="161" t="str">
        <f>3!$F$43</f>
        <v>-</v>
      </c>
      <c r="AH16" s="159" t="str">
        <f>3!$F$44</f>
        <v>-</v>
      </c>
      <c r="AI16" s="161" t="str">
        <f>3!$F$45</f>
        <v>-</v>
      </c>
      <c r="AJ16" s="159" t="str">
        <f>3!$F$46</f>
        <v>-</v>
      </c>
      <c r="AK16" s="160" t="str">
        <f>3!$F$47</f>
        <v>-</v>
      </c>
      <c r="AL16" s="161" t="str">
        <f>3!$F$48</f>
        <v>-</v>
      </c>
      <c r="AM16" s="163" t="str">
        <f>3!$F$49</f>
        <v>-</v>
      </c>
      <c r="AN16" s="159" t="str">
        <f>3!$F$50</f>
        <v>-</v>
      </c>
      <c r="AO16" s="160" t="str">
        <f>3!$F$51</f>
        <v>-</v>
      </c>
      <c r="AP16" s="161" t="str">
        <f>3!$F$52</f>
        <v>-</v>
      </c>
      <c r="AV16" s="45"/>
    </row>
    <row r="17" spans="1:48" ht="43.5" customHeight="1">
      <c r="A17" s="296" t="str">
        <f>Coordonnées!$D$32</f>
        <v>-</v>
      </c>
      <c r="B17" s="304"/>
      <c r="C17" s="305"/>
      <c r="D17" s="153" t="str">
        <f>4!$F$14</f>
        <v>-</v>
      </c>
      <c r="E17" s="154" t="str">
        <f>4!$F$15</f>
        <v>-</v>
      </c>
      <c r="F17" s="155" t="str">
        <f>4!$F$16</f>
        <v>-</v>
      </c>
      <c r="G17" s="153" t="str">
        <f>4!$F$17</f>
        <v>-</v>
      </c>
      <c r="H17" s="154" t="str">
        <f>4!$F$18</f>
        <v>-</v>
      </c>
      <c r="I17" s="155" t="str">
        <f>4!$F$19</f>
        <v>-</v>
      </c>
      <c r="J17" s="153" t="str">
        <f>4!$F$20</f>
        <v>-</v>
      </c>
      <c r="K17" s="154" t="str">
        <f>4!$F$21</f>
        <v>-</v>
      </c>
      <c r="L17" s="155" t="str">
        <f>4!$F$22</f>
        <v>-</v>
      </c>
      <c r="M17" s="153" t="str">
        <f>4!$F$23</f>
        <v>-</v>
      </c>
      <c r="N17" s="154" t="str">
        <f>4!$F$24</f>
        <v>-</v>
      </c>
      <c r="O17" s="155" t="str">
        <f>4!$F$25</f>
        <v>-</v>
      </c>
      <c r="P17" s="153" t="str">
        <f>4!$F$26</f>
        <v>-</v>
      </c>
      <c r="Q17" s="154" t="str">
        <f>4!$F$27</f>
        <v>-</v>
      </c>
      <c r="R17" s="155" t="str">
        <f>4!$F$28</f>
        <v>-</v>
      </c>
      <c r="S17" s="153" t="str">
        <f>4!$F$29</f>
        <v>-</v>
      </c>
      <c r="T17" s="155" t="str">
        <f>4!$F$30</f>
        <v>-</v>
      </c>
      <c r="U17" s="157" t="str">
        <f>4!$F$31</f>
        <v>-</v>
      </c>
      <c r="V17" s="157" t="str">
        <f>4!$F$32</f>
        <v>-</v>
      </c>
      <c r="W17" s="153" t="str">
        <f>4!$F$33</f>
        <v>-</v>
      </c>
      <c r="X17" s="154" t="str">
        <f>4!$F$34</f>
        <v>-</v>
      </c>
      <c r="Y17" s="155" t="str">
        <f>4!$F$35</f>
        <v>-</v>
      </c>
      <c r="Z17" s="157" t="str">
        <f>4!$F$36</f>
        <v>-</v>
      </c>
      <c r="AA17" s="153" t="str">
        <f>4!$F$37</f>
        <v>-</v>
      </c>
      <c r="AB17" s="154" t="str">
        <f>4!$F$38</f>
        <v>-</v>
      </c>
      <c r="AC17" s="155" t="str">
        <f>4!$F$39</f>
        <v>-</v>
      </c>
      <c r="AD17" s="153" t="str">
        <f>4!$F$40</f>
        <v>-</v>
      </c>
      <c r="AE17" s="155" t="str">
        <f>4!$F$41</f>
        <v>-</v>
      </c>
      <c r="AF17" s="153" t="str">
        <f>4!$F$42</f>
        <v>-</v>
      </c>
      <c r="AG17" s="155" t="str">
        <f>4!$F$43</f>
        <v>-</v>
      </c>
      <c r="AH17" s="153" t="str">
        <f>4!$F$44</f>
        <v>-</v>
      </c>
      <c r="AI17" s="155" t="str">
        <f>4!$F$45</f>
        <v>-</v>
      </c>
      <c r="AJ17" s="153" t="str">
        <f>4!$F$46</f>
        <v>-</v>
      </c>
      <c r="AK17" s="154" t="str">
        <f>4!$F$47</f>
        <v>-</v>
      </c>
      <c r="AL17" s="155" t="str">
        <f>4!$F$48</f>
        <v>-</v>
      </c>
      <c r="AM17" s="158" t="str">
        <f>4!$F$49</f>
        <v>-</v>
      </c>
      <c r="AN17" s="153" t="str">
        <f>4!$F$50</f>
        <v>-</v>
      </c>
      <c r="AO17" s="154" t="str">
        <f>4!$F$51</f>
        <v>-</v>
      </c>
      <c r="AP17" s="155" t="str">
        <f>4!$F$52</f>
        <v>-</v>
      </c>
      <c r="AV17" s="45"/>
    </row>
    <row r="18" spans="1:48" ht="43.5" customHeight="1">
      <c r="A18" s="257" t="str">
        <f>Coordonnées!$D$33</f>
        <v>-</v>
      </c>
      <c r="B18" s="258"/>
      <c r="C18" s="259"/>
      <c r="D18" s="164" t="str">
        <f>'5 '!$F$14</f>
        <v>-</v>
      </c>
      <c r="E18" s="165" t="str">
        <f>'5 '!$F$15</f>
        <v>-</v>
      </c>
      <c r="F18" s="166" t="str">
        <f>'5 '!$F$16</f>
        <v>-</v>
      </c>
      <c r="G18" s="164" t="str">
        <f>'5 '!$F$17</f>
        <v>-</v>
      </c>
      <c r="H18" s="165" t="str">
        <f>'5 '!$F$18</f>
        <v>-</v>
      </c>
      <c r="I18" s="166" t="str">
        <f>'5 '!$F$19</f>
        <v>-</v>
      </c>
      <c r="J18" s="164" t="str">
        <f>'5 '!$F$20</f>
        <v>-</v>
      </c>
      <c r="K18" s="165" t="str">
        <f>'5 '!$F$21</f>
        <v>-</v>
      </c>
      <c r="L18" s="166" t="str">
        <f>'5 '!$F$22</f>
        <v>-</v>
      </c>
      <c r="M18" s="164" t="str">
        <f>'5 '!$F$23</f>
        <v>-</v>
      </c>
      <c r="N18" s="165" t="str">
        <f>'5 '!$F$24</f>
        <v>-</v>
      </c>
      <c r="O18" s="166" t="str">
        <f>'5 '!$F$25</f>
        <v>-</v>
      </c>
      <c r="P18" s="164" t="str">
        <f>'5 '!$F$26</f>
        <v>-</v>
      </c>
      <c r="Q18" s="165" t="str">
        <f>'5 '!$F$27</f>
        <v>-</v>
      </c>
      <c r="R18" s="166" t="str">
        <f>'5 '!$F$28</f>
        <v>-</v>
      </c>
      <c r="S18" s="164" t="str">
        <f>'5 '!$F$29</f>
        <v>-</v>
      </c>
      <c r="T18" s="166" t="str">
        <f>'5 '!$F$30</f>
        <v>-</v>
      </c>
      <c r="U18" s="167" t="str">
        <f>'5 '!$F$31</f>
        <v>-</v>
      </c>
      <c r="V18" s="167" t="str">
        <f>'5 '!$F$32</f>
        <v>-</v>
      </c>
      <c r="W18" s="164" t="str">
        <f>'5 '!$F$33</f>
        <v>-</v>
      </c>
      <c r="X18" s="165" t="str">
        <f>'5 '!$F$34</f>
        <v>-</v>
      </c>
      <c r="Y18" s="166" t="str">
        <f>'5 '!$F$35</f>
        <v>-</v>
      </c>
      <c r="Z18" s="167" t="str">
        <f>'5 '!$F$36</f>
        <v>-</v>
      </c>
      <c r="AA18" s="164" t="str">
        <f>'5 '!$F$37</f>
        <v>-</v>
      </c>
      <c r="AB18" s="165" t="str">
        <f>'5 '!$F$38</f>
        <v>-</v>
      </c>
      <c r="AC18" s="166" t="str">
        <f>'5 '!$F$39</f>
        <v>-</v>
      </c>
      <c r="AD18" s="164" t="str">
        <f>'5 '!$F$40</f>
        <v>-</v>
      </c>
      <c r="AE18" s="166" t="str">
        <f>'5 '!$F$41</f>
        <v>-</v>
      </c>
      <c r="AF18" s="164" t="str">
        <f>'5 '!$F$42</f>
        <v>-</v>
      </c>
      <c r="AG18" s="166" t="str">
        <f>'5 '!$F$43</f>
        <v>-</v>
      </c>
      <c r="AH18" s="164" t="str">
        <f>'5 '!$F$44</f>
        <v>-</v>
      </c>
      <c r="AI18" s="166" t="str">
        <f>'5 '!$F$45</f>
        <v>-</v>
      </c>
      <c r="AJ18" s="168" t="str">
        <f>'5 '!$F$46</f>
        <v>-</v>
      </c>
      <c r="AK18" s="165" t="str">
        <f>'5 '!$F$47</f>
        <v>-</v>
      </c>
      <c r="AL18" s="166" t="str">
        <f>'5 '!$F$48</f>
        <v>-</v>
      </c>
      <c r="AM18" s="169" t="str">
        <f>'5 '!$F$49</f>
        <v>-</v>
      </c>
      <c r="AN18" s="164" t="str">
        <f>'5 '!$F$50</f>
        <v>-</v>
      </c>
      <c r="AO18" s="165" t="str">
        <f>'5 '!$F$51</f>
        <v>-</v>
      </c>
      <c r="AP18" s="166" t="str">
        <f>'5 '!$F$52</f>
        <v>-</v>
      </c>
      <c r="AV18" s="45"/>
    </row>
    <row r="19" spans="1:48" ht="43.5" customHeight="1">
      <c r="A19" s="296" t="str">
        <f>Coordonnées!$D$34</f>
        <v>-</v>
      </c>
      <c r="B19" s="304"/>
      <c r="C19" s="305"/>
      <c r="D19" s="153" t="str">
        <f>6!$F$14</f>
        <v>-</v>
      </c>
      <c r="E19" s="154" t="str">
        <f>6!$F$15</f>
        <v>-</v>
      </c>
      <c r="F19" s="155" t="str">
        <f>6!$F$16</f>
        <v>-</v>
      </c>
      <c r="G19" s="153" t="str">
        <f>6!$F$17</f>
        <v>-</v>
      </c>
      <c r="H19" s="154" t="str">
        <f>6!$F$18</f>
        <v>-</v>
      </c>
      <c r="I19" s="155" t="str">
        <f>6!$F$19</f>
        <v>-</v>
      </c>
      <c r="J19" s="153" t="str">
        <f>6!$F$20</f>
        <v>-</v>
      </c>
      <c r="K19" s="154" t="str">
        <f>6!$F$21</f>
        <v>-</v>
      </c>
      <c r="L19" s="155" t="str">
        <f>6!$F$22</f>
        <v>-</v>
      </c>
      <c r="M19" s="153" t="str">
        <f>6!$F$23</f>
        <v>-</v>
      </c>
      <c r="N19" s="154" t="str">
        <f>6!$F$24</f>
        <v>-</v>
      </c>
      <c r="O19" s="155" t="str">
        <f>6!$F$25</f>
        <v>-</v>
      </c>
      <c r="P19" s="153" t="str">
        <f>6!$F$26</f>
        <v>-</v>
      </c>
      <c r="Q19" s="154" t="str">
        <f>6!$F$27</f>
        <v>-</v>
      </c>
      <c r="R19" s="155" t="str">
        <f>6!$F$28</f>
        <v>-</v>
      </c>
      <c r="S19" s="153" t="str">
        <f>6!$F$29</f>
        <v>-</v>
      </c>
      <c r="T19" s="155" t="str">
        <f>6!$F$30</f>
        <v>-</v>
      </c>
      <c r="U19" s="157" t="str">
        <f>6!$F$31</f>
        <v>-</v>
      </c>
      <c r="V19" s="157" t="str">
        <f>6!$F$32</f>
        <v>-</v>
      </c>
      <c r="W19" s="153" t="str">
        <f>6!$F$33</f>
        <v>-</v>
      </c>
      <c r="X19" s="154" t="str">
        <f>6!$F$34</f>
        <v>-</v>
      </c>
      <c r="Y19" s="155" t="str">
        <f>6!$F$35</f>
        <v>-</v>
      </c>
      <c r="Z19" s="157" t="str">
        <f>6!$F$36</f>
        <v>-</v>
      </c>
      <c r="AA19" s="153" t="str">
        <f>6!$F$37</f>
        <v>-</v>
      </c>
      <c r="AB19" s="154" t="str">
        <f>6!$F$38</f>
        <v>-</v>
      </c>
      <c r="AC19" s="155" t="str">
        <f>6!$F$39</f>
        <v>-</v>
      </c>
      <c r="AD19" s="153" t="str">
        <f>6!$F$40</f>
        <v>-</v>
      </c>
      <c r="AE19" s="155" t="str">
        <f>6!$F$41</f>
        <v>-</v>
      </c>
      <c r="AF19" s="153" t="str">
        <f>6!$F$42</f>
        <v>-</v>
      </c>
      <c r="AG19" s="155" t="str">
        <f>6!$F$43</f>
        <v>-</v>
      </c>
      <c r="AH19" s="153" t="str">
        <f>6!$F$44</f>
        <v>-</v>
      </c>
      <c r="AI19" s="155" t="str">
        <f>6!$F$45</f>
        <v>-</v>
      </c>
      <c r="AJ19" s="170" t="str">
        <f>6!$F$46</f>
        <v>-</v>
      </c>
      <c r="AK19" s="171" t="str">
        <f>6!$F$47</f>
        <v>-</v>
      </c>
      <c r="AL19" s="155" t="str">
        <f>6!$F$48</f>
        <v>-</v>
      </c>
      <c r="AM19" s="158" t="str">
        <f>6!$F$49</f>
        <v>-</v>
      </c>
      <c r="AN19" s="153" t="str">
        <f>6!$F$50</f>
        <v>-</v>
      </c>
      <c r="AO19" s="154" t="str">
        <f>6!$F$51</f>
        <v>-</v>
      </c>
      <c r="AP19" s="155" t="str">
        <f>6!$F$52</f>
        <v>-</v>
      </c>
      <c r="AV19" s="45"/>
    </row>
    <row r="20" spans="1:48" ht="43.5" customHeight="1">
      <c r="A20" s="257" t="str">
        <f>Coordonnées!$D$35</f>
        <v>-</v>
      </c>
      <c r="B20" s="258"/>
      <c r="C20" s="259"/>
      <c r="D20" s="164" t="str">
        <f>7!$F$14</f>
        <v>-</v>
      </c>
      <c r="E20" s="165" t="str">
        <f>7!$F$15</f>
        <v>-</v>
      </c>
      <c r="F20" s="166" t="str">
        <f>7!$F$16</f>
        <v>-</v>
      </c>
      <c r="G20" s="164" t="str">
        <f>7!$F$17</f>
        <v>-</v>
      </c>
      <c r="H20" s="165" t="str">
        <f>7!$F$18</f>
        <v>-</v>
      </c>
      <c r="I20" s="166" t="str">
        <f>7!$F$19</f>
        <v>-</v>
      </c>
      <c r="J20" s="164" t="str">
        <f>7!$F$20</f>
        <v>-</v>
      </c>
      <c r="K20" s="165" t="str">
        <f>7!$F$21</f>
        <v>-</v>
      </c>
      <c r="L20" s="166" t="str">
        <f>7!$F$22</f>
        <v>-</v>
      </c>
      <c r="M20" s="164" t="str">
        <f>7!$F$23</f>
        <v>-</v>
      </c>
      <c r="N20" s="165" t="str">
        <f>7!$F$24</f>
        <v>-</v>
      </c>
      <c r="O20" s="166" t="str">
        <f>7!$F$25</f>
        <v>-</v>
      </c>
      <c r="P20" s="164" t="str">
        <f>7!$F$26</f>
        <v>-</v>
      </c>
      <c r="Q20" s="165" t="str">
        <f>7!$F$27</f>
        <v>-</v>
      </c>
      <c r="R20" s="166" t="str">
        <f>7!$F$28</f>
        <v>-</v>
      </c>
      <c r="S20" s="164" t="str">
        <f>7!$F$29</f>
        <v>-</v>
      </c>
      <c r="T20" s="166" t="str">
        <f>7!$F$30</f>
        <v>-</v>
      </c>
      <c r="U20" s="167" t="str">
        <f>7!$F$31</f>
        <v>-</v>
      </c>
      <c r="V20" s="167" t="str">
        <f>7!$F$32</f>
        <v>-</v>
      </c>
      <c r="W20" s="164" t="str">
        <f>7!$F$33</f>
        <v>-</v>
      </c>
      <c r="X20" s="165" t="str">
        <f>7!$F$34</f>
        <v>-</v>
      </c>
      <c r="Y20" s="166" t="str">
        <f>7!$F$35</f>
        <v>-</v>
      </c>
      <c r="Z20" s="167" t="str">
        <f>7!$F$36</f>
        <v>-</v>
      </c>
      <c r="AA20" s="164" t="str">
        <f>7!$F$37</f>
        <v>-</v>
      </c>
      <c r="AB20" s="165" t="str">
        <f>7!$F$38</f>
        <v>-</v>
      </c>
      <c r="AC20" s="166" t="str">
        <f>7!$F$39</f>
        <v>-</v>
      </c>
      <c r="AD20" s="164" t="str">
        <f>7!$F$40</f>
        <v>-</v>
      </c>
      <c r="AE20" s="166" t="str">
        <f>7!$F$41</f>
        <v>-</v>
      </c>
      <c r="AF20" s="164" t="str">
        <f>7!$F$42</f>
        <v>-</v>
      </c>
      <c r="AG20" s="166" t="str">
        <f>7!$F$43</f>
        <v>-</v>
      </c>
      <c r="AH20" s="164" t="str">
        <f>7!$F$44</f>
        <v>-</v>
      </c>
      <c r="AI20" s="166" t="str">
        <f>7!$F$45</f>
        <v>-</v>
      </c>
      <c r="AJ20" s="164" t="str">
        <f>7!$F$46</f>
        <v>-</v>
      </c>
      <c r="AK20" s="165" t="str">
        <f>7!$F$47</f>
        <v>-</v>
      </c>
      <c r="AL20" s="166" t="str">
        <f>7!$F$48</f>
        <v>-</v>
      </c>
      <c r="AM20" s="169" t="str">
        <f>7!$F$49</f>
        <v>-</v>
      </c>
      <c r="AN20" s="164" t="str">
        <f>7!$F$50</f>
        <v>-</v>
      </c>
      <c r="AO20" s="165" t="str">
        <f>7!$F$51</f>
        <v>-</v>
      </c>
      <c r="AP20" s="166" t="str">
        <f>7!$F$52</f>
        <v>-</v>
      </c>
      <c r="AV20" s="45"/>
    </row>
    <row r="21" spans="1:48" ht="43.5" customHeight="1">
      <c r="A21" s="296" t="str">
        <f>Coordonnées!$D$36</f>
        <v>-</v>
      </c>
      <c r="B21" s="304"/>
      <c r="C21" s="305"/>
      <c r="D21" s="153" t="str">
        <f>8!$F$14</f>
        <v>-</v>
      </c>
      <c r="E21" s="154" t="str">
        <f>8!$F$15</f>
        <v>-</v>
      </c>
      <c r="F21" s="155" t="str">
        <f>8!$F$16</f>
        <v>-</v>
      </c>
      <c r="G21" s="153" t="str">
        <f>8!$F$17</f>
        <v>-</v>
      </c>
      <c r="H21" s="154" t="str">
        <f>8!$F$18</f>
        <v>-</v>
      </c>
      <c r="I21" s="155" t="str">
        <f>8!$F$19</f>
        <v>-</v>
      </c>
      <c r="J21" s="153" t="str">
        <f>8!$F$20</f>
        <v>-</v>
      </c>
      <c r="K21" s="154" t="str">
        <f>8!$F$21</f>
        <v>-</v>
      </c>
      <c r="L21" s="155" t="str">
        <f>8!$F$22</f>
        <v>-</v>
      </c>
      <c r="M21" s="153" t="str">
        <f>8!$F$23</f>
        <v>-</v>
      </c>
      <c r="N21" s="154" t="str">
        <f>8!$F$24</f>
        <v>-</v>
      </c>
      <c r="O21" s="155" t="str">
        <f>8!$F$25</f>
        <v>-</v>
      </c>
      <c r="P21" s="153" t="str">
        <f>8!$F$26</f>
        <v>-</v>
      </c>
      <c r="Q21" s="154" t="str">
        <f>8!$F$27</f>
        <v>-</v>
      </c>
      <c r="R21" s="155" t="str">
        <f>8!$F$28</f>
        <v>-</v>
      </c>
      <c r="S21" s="153" t="str">
        <f>8!$F$29</f>
        <v>-</v>
      </c>
      <c r="T21" s="155" t="str">
        <f>8!$F$30</f>
        <v>-</v>
      </c>
      <c r="U21" s="157" t="str">
        <f>8!$F$31</f>
        <v>-</v>
      </c>
      <c r="V21" s="157" t="str">
        <f>8!$F$32</f>
        <v>-</v>
      </c>
      <c r="W21" s="153" t="str">
        <f>8!$F$33</f>
        <v>-</v>
      </c>
      <c r="X21" s="154" t="str">
        <f>8!$F$34</f>
        <v>-</v>
      </c>
      <c r="Y21" s="155" t="str">
        <f>8!$F$35</f>
        <v>-</v>
      </c>
      <c r="Z21" s="157" t="str">
        <f>8!$F$36</f>
        <v>-</v>
      </c>
      <c r="AA21" s="153" t="str">
        <f>8!$F$37</f>
        <v>-</v>
      </c>
      <c r="AB21" s="154" t="str">
        <f>8!$F$38</f>
        <v>-</v>
      </c>
      <c r="AC21" s="155" t="str">
        <f>8!$F$39</f>
        <v>-</v>
      </c>
      <c r="AD21" s="153" t="str">
        <f>8!$F$40</f>
        <v>-</v>
      </c>
      <c r="AE21" s="155" t="str">
        <f>8!$F$41</f>
        <v>-</v>
      </c>
      <c r="AF21" s="153" t="str">
        <f>8!$F$42</f>
        <v>-</v>
      </c>
      <c r="AG21" s="155" t="str">
        <f>8!$F$43</f>
        <v>-</v>
      </c>
      <c r="AH21" s="153" t="str">
        <f>8!$F$44</f>
        <v>-</v>
      </c>
      <c r="AI21" s="155" t="str">
        <f>8!$F$45</f>
        <v>-</v>
      </c>
      <c r="AJ21" s="153" t="str">
        <f>8!$F$46</f>
        <v>-</v>
      </c>
      <c r="AK21" s="154" t="str">
        <f>8!$F$47</f>
        <v>-</v>
      </c>
      <c r="AL21" s="155" t="str">
        <f>8!$F$48</f>
        <v>-</v>
      </c>
      <c r="AM21" s="158" t="str">
        <f>8!$F$49</f>
        <v>-</v>
      </c>
      <c r="AN21" s="153" t="str">
        <f>8!$F$50</f>
        <v>-</v>
      </c>
      <c r="AO21" s="154" t="str">
        <f>8!$F$51</f>
        <v>-</v>
      </c>
      <c r="AP21" s="155" t="str">
        <f>8!$F$52</f>
        <v>-</v>
      </c>
      <c r="AV21" s="45"/>
    </row>
    <row r="22" spans="1:48" ht="43.5" customHeight="1">
      <c r="A22" s="257" t="str">
        <f>Coordonnées!$D$37</f>
        <v>-</v>
      </c>
      <c r="B22" s="258"/>
      <c r="C22" s="259"/>
      <c r="D22" s="164" t="str">
        <f>9!$F$14</f>
        <v>-</v>
      </c>
      <c r="E22" s="165" t="str">
        <f>9!$F$15</f>
        <v>-</v>
      </c>
      <c r="F22" s="166" t="str">
        <f>9!$F$16</f>
        <v>-</v>
      </c>
      <c r="G22" s="164" t="str">
        <f>9!$F$17</f>
        <v>-</v>
      </c>
      <c r="H22" s="165" t="str">
        <f>9!$F$18</f>
        <v>-</v>
      </c>
      <c r="I22" s="166" t="str">
        <f>9!$F$19</f>
        <v>-</v>
      </c>
      <c r="J22" s="164" t="str">
        <f>9!$F$20</f>
        <v>-</v>
      </c>
      <c r="K22" s="165" t="str">
        <f>9!$F$21</f>
        <v>-</v>
      </c>
      <c r="L22" s="166" t="str">
        <f>9!$F$22</f>
        <v>-</v>
      </c>
      <c r="M22" s="164" t="str">
        <f>9!$F$23</f>
        <v>-</v>
      </c>
      <c r="N22" s="172" t="str">
        <f>9!$F$24</f>
        <v>-</v>
      </c>
      <c r="O22" s="166" t="str">
        <f>9!$F$25</f>
        <v>-</v>
      </c>
      <c r="P22" s="164" t="str">
        <f>9!$F$26</f>
        <v>-</v>
      </c>
      <c r="Q22" s="165" t="str">
        <f>9!$F$27</f>
        <v>-</v>
      </c>
      <c r="R22" s="166" t="str">
        <f>9!$F$28</f>
        <v>-</v>
      </c>
      <c r="S22" s="164" t="str">
        <f>9!$F$29</f>
        <v>-</v>
      </c>
      <c r="T22" s="166" t="str">
        <f>9!$F$30</f>
        <v>-</v>
      </c>
      <c r="U22" s="167" t="str">
        <f>9!$F$31</f>
        <v>-</v>
      </c>
      <c r="V22" s="167" t="str">
        <f>9!$F$32</f>
        <v>-</v>
      </c>
      <c r="W22" s="164" t="str">
        <f>9!$F$33</f>
        <v>-</v>
      </c>
      <c r="X22" s="165" t="str">
        <f>9!$F$34</f>
        <v>-</v>
      </c>
      <c r="Y22" s="166" t="str">
        <f>9!$F$35</f>
        <v>-</v>
      </c>
      <c r="Z22" s="167" t="str">
        <f>9!$F$36</f>
        <v>-</v>
      </c>
      <c r="AA22" s="164" t="str">
        <f>9!$F$37</f>
        <v>-</v>
      </c>
      <c r="AB22" s="165" t="str">
        <f>9!$F$38</f>
        <v>-</v>
      </c>
      <c r="AC22" s="166" t="str">
        <f>9!$F$39</f>
        <v>-</v>
      </c>
      <c r="AD22" s="164" t="str">
        <f>9!$F$40</f>
        <v>-</v>
      </c>
      <c r="AE22" s="166" t="str">
        <f>9!$F$41</f>
        <v>-</v>
      </c>
      <c r="AF22" s="164" t="str">
        <f>9!$F$42</f>
        <v>-</v>
      </c>
      <c r="AG22" s="166" t="str">
        <f>9!$F$43</f>
        <v>-</v>
      </c>
      <c r="AH22" s="164" t="str">
        <f>9!$F$44</f>
        <v>-</v>
      </c>
      <c r="AI22" s="166" t="str">
        <f>9!$F$45</f>
        <v>-</v>
      </c>
      <c r="AJ22" s="164" t="str">
        <f>9!$F$46</f>
        <v>-</v>
      </c>
      <c r="AK22" s="165" t="str">
        <f>9!$F$47</f>
        <v>-</v>
      </c>
      <c r="AL22" s="166" t="str">
        <f>9!$F$48</f>
        <v>-</v>
      </c>
      <c r="AM22" s="169" t="str">
        <f>9!$F$49</f>
        <v>-</v>
      </c>
      <c r="AN22" s="164" t="str">
        <f>9!$F$50</f>
        <v>-</v>
      </c>
      <c r="AO22" s="165" t="str">
        <f>9!$F$51</f>
        <v>-</v>
      </c>
      <c r="AP22" s="166" t="str">
        <f>9!$F$52</f>
        <v>-</v>
      </c>
      <c r="AV22" s="45"/>
    </row>
    <row r="23" spans="1:48" ht="43.5" customHeight="1">
      <c r="A23" s="296" t="str">
        <f>Coordonnées!$D$38</f>
        <v>-</v>
      </c>
      <c r="B23" s="304"/>
      <c r="C23" s="305"/>
      <c r="D23" s="153" t="str">
        <f>'10'!$F$14</f>
        <v>-</v>
      </c>
      <c r="E23" s="154" t="str">
        <f>'10'!$F$15</f>
        <v>-</v>
      </c>
      <c r="F23" s="155" t="str">
        <f>'10'!$F$16</f>
        <v>-</v>
      </c>
      <c r="G23" s="153" t="str">
        <f>'10'!$F$17</f>
        <v>-</v>
      </c>
      <c r="H23" s="154" t="str">
        <f>'10'!$F$18</f>
        <v>-</v>
      </c>
      <c r="I23" s="155" t="str">
        <f>'10'!$F$19</f>
        <v>-</v>
      </c>
      <c r="J23" s="153" t="str">
        <f>'10'!$F$20</f>
        <v>-</v>
      </c>
      <c r="K23" s="154" t="str">
        <f>'10'!$F$21</f>
        <v>-</v>
      </c>
      <c r="L23" s="155" t="str">
        <f>'10'!$F$22</f>
        <v>-</v>
      </c>
      <c r="M23" s="153" t="str">
        <f>'10'!$F$23</f>
        <v>-</v>
      </c>
      <c r="N23" s="154" t="str">
        <f>'10'!$F$24</f>
        <v>-</v>
      </c>
      <c r="O23" s="155" t="str">
        <f>'10'!$F$25</f>
        <v>-</v>
      </c>
      <c r="P23" s="153" t="str">
        <f>'10'!$F$26</f>
        <v>-</v>
      </c>
      <c r="Q23" s="154" t="str">
        <f>'10'!$F$27</f>
        <v>-</v>
      </c>
      <c r="R23" s="155" t="str">
        <f>'10'!$F$28</f>
        <v>-</v>
      </c>
      <c r="S23" s="153" t="str">
        <f>'10'!$F$29</f>
        <v>-</v>
      </c>
      <c r="T23" s="155" t="str">
        <f>'10'!$F$30</f>
        <v>-</v>
      </c>
      <c r="U23" s="157" t="str">
        <f>'10'!$F$31</f>
        <v>-</v>
      </c>
      <c r="V23" s="157" t="str">
        <f>'10'!$F$32</f>
        <v>-</v>
      </c>
      <c r="W23" s="153" t="str">
        <f>'10'!$F$33</f>
        <v>-</v>
      </c>
      <c r="X23" s="154" t="str">
        <f>'10'!$F$34</f>
        <v>-</v>
      </c>
      <c r="Y23" s="155" t="str">
        <f>'10'!$F$35</f>
        <v>-</v>
      </c>
      <c r="Z23" s="157" t="str">
        <f>'10'!$F$36</f>
        <v>-</v>
      </c>
      <c r="AA23" s="153" t="str">
        <f>'10'!$F$37</f>
        <v>-</v>
      </c>
      <c r="AB23" s="154" t="str">
        <f>'10'!$F$38</f>
        <v>-</v>
      </c>
      <c r="AC23" s="155" t="str">
        <f>'10'!$F$39</f>
        <v>-</v>
      </c>
      <c r="AD23" s="153" t="str">
        <f>'10'!$F$40</f>
        <v>-</v>
      </c>
      <c r="AE23" s="155" t="str">
        <f>'10'!$F$41</f>
        <v>-</v>
      </c>
      <c r="AF23" s="153" t="str">
        <f>'10'!$F$42</f>
        <v>-</v>
      </c>
      <c r="AG23" s="155" t="str">
        <f>'10'!$F$43</f>
        <v>-</v>
      </c>
      <c r="AH23" s="153" t="str">
        <f>'10'!$F$44</f>
        <v>-</v>
      </c>
      <c r="AI23" s="155" t="str">
        <f>'10'!$F$45</f>
        <v>-</v>
      </c>
      <c r="AJ23" s="153" t="str">
        <f>'10'!$F$46</f>
        <v>-</v>
      </c>
      <c r="AK23" s="154" t="str">
        <f>'10'!$F$47</f>
        <v>-</v>
      </c>
      <c r="AL23" s="155" t="str">
        <f>'10'!$F$48</f>
        <v>-</v>
      </c>
      <c r="AM23" s="158" t="str">
        <f>'10'!$F$49</f>
        <v>-</v>
      </c>
      <c r="AN23" s="153" t="str">
        <f>'10'!$F$50</f>
        <v>-</v>
      </c>
      <c r="AO23" s="154" t="str">
        <f>'10'!$F$51</f>
        <v>-</v>
      </c>
      <c r="AP23" s="155" t="str">
        <f>'10'!$F$52</f>
        <v>-</v>
      </c>
      <c r="AV23" s="45"/>
    </row>
    <row r="24" spans="1:48" ht="43.5" customHeight="1">
      <c r="A24" s="257" t="str">
        <f>Coordonnées!$D$39</f>
        <v>-</v>
      </c>
      <c r="B24" s="258"/>
      <c r="C24" s="259"/>
      <c r="D24" s="164" t="str">
        <f>'11'!$F$14</f>
        <v>-</v>
      </c>
      <c r="E24" s="165" t="str">
        <f>'11'!$F$15</f>
        <v>-</v>
      </c>
      <c r="F24" s="166" t="str">
        <f>'11'!$F$16</f>
        <v>-</v>
      </c>
      <c r="G24" s="164" t="str">
        <f>'11'!$F$17</f>
        <v>-</v>
      </c>
      <c r="H24" s="165" t="str">
        <f>'11'!$F$18</f>
        <v>-</v>
      </c>
      <c r="I24" s="166" t="str">
        <f>'11'!$F$19</f>
        <v>-</v>
      </c>
      <c r="J24" s="164" t="str">
        <f>'11'!$F$20</f>
        <v>-</v>
      </c>
      <c r="K24" s="165" t="str">
        <f>'11'!$F$21</f>
        <v>-</v>
      </c>
      <c r="L24" s="166" t="str">
        <f>'11'!$F$22</f>
        <v>-</v>
      </c>
      <c r="M24" s="164" t="str">
        <f>'11'!$F$23</f>
        <v>-</v>
      </c>
      <c r="N24" s="165" t="str">
        <f>'11'!$F$24</f>
        <v>-</v>
      </c>
      <c r="O24" s="166" t="str">
        <f>'11'!$F$25</f>
        <v>-</v>
      </c>
      <c r="P24" s="164" t="str">
        <f>'11'!$F$26</f>
        <v>-</v>
      </c>
      <c r="Q24" s="165" t="str">
        <f>'11'!$F$27</f>
        <v>-</v>
      </c>
      <c r="R24" s="166" t="str">
        <f>'11'!$F$28</f>
        <v>-</v>
      </c>
      <c r="S24" s="164" t="str">
        <f>'11'!$F$29</f>
        <v>-</v>
      </c>
      <c r="T24" s="166" t="str">
        <f>'11'!$F$30</f>
        <v>-</v>
      </c>
      <c r="U24" s="167" t="str">
        <f>'11'!$F$31</f>
        <v>-</v>
      </c>
      <c r="V24" s="167" t="str">
        <f>'11'!$F$32</f>
        <v>-</v>
      </c>
      <c r="W24" s="164" t="str">
        <f>'11'!$F$33</f>
        <v>-</v>
      </c>
      <c r="X24" s="165" t="str">
        <f>'11'!$F$34</f>
        <v>-</v>
      </c>
      <c r="Y24" s="166" t="str">
        <f>'11'!$F$35</f>
        <v>-</v>
      </c>
      <c r="Z24" s="167" t="str">
        <f>'11'!$F$36</f>
        <v>-</v>
      </c>
      <c r="AA24" s="164" t="str">
        <f>'11'!$F$37</f>
        <v>-</v>
      </c>
      <c r="AB24" s="165" t="str">
        <f>'11'!$F$38</f>
        <v>-</v>
      </c>
      <c r="AC24" s="166" t="str">
        <f>'11'!$F$39</f>
        <v>-</v>
      </c>
      <c r="AD24" s="164" t="str">
        <f>'11'!$F$40</f>
        <v>-</v>
      </c>
      <c r="AE24" s="166" t="str">
        <f>'11'!$F$41</f>
        <v>-</v>
      </c>
      <c r="AF24" s="164" t="str">
        <f>'11'!$F$42</f>
        <v>-</v>
      </c>
      <c r="AG24" s="166" t="str">
        <f>'11'!$F$43</f>
        <v>-</v>
      </c>
      <c r="AH24" s="164" t="str">
        <f>'11'!$F$44</f>
        <v>-</v>
      </c>
      <c r="AI24" s="166" t="str">
        <f>'11'!$F$45</f>
        <v>-</v>
      </c>
      <c r="AJ24" s="164" t="str">
        <f>'11'!$F$46</f>
        <v>-</v>
      </c>
      <c r="AK24" s="165" t="str">
        <f>'11'!$F$47</f>
        <v>-</v>
      </c>
      <c r="AL24" s="166" t="str">
        <f>'11'!$F$48</f>
        <v>-</v>
      </c>
      <c r="AM24" s="169" t="str">
        <f>'11'!$F$49</f>
        <v>-</v>
      </c>
      <c r="AN24" s="164" t="str">
        <f>'11'!$F$50</f>
        <v>-</v>
      </c>
      <c r="AO24" s="165" t="str">
        <f>'11'!$F$51</f>
        <v>-</v>
      </c>
      <c r="AP24" s="166" t="str">
        <f>'11'!$F$52</f>
        <v>-</v>
      </c>
      <c r="AV24" s="45"/>
    </row>
    <row r="25" spans="1:48" ht="43.5" customHeight="1" thickBot="1">
      <c r="A25" s="296" t="str">
        <f>Coordonnées!$D$40</f>
        <v>-</v>
      </c>
      <c r="B25" s="297"/>
      <c r="C25" s="298"/>
      <c r="D25" s="173" t="str">
        <f>'12'!$F$14</f>
        <v>-</v>
      </c>
      <c r="E25" s="174" t="str">
        <f>'12'!$F$15</f>
        <v>-</v>
      </c>
      <c r="F25" s="175" t="str">
        <f>'12'!$F$16</f>
        <v>-</v>
      </c>
      <c r="G25" s="173" t="str">
        <f>'12'!$F$17</f>
        <v>-</v>
      </c>
      <c r="H25" s="174" t="str">
        <f>'12'!$F$18</f>
        <v>-</v>
      </c>
      <c r="I25" s="175" t="str">
        <f>'12'!$F$19</f>
        <v>-</v>
      </c>
      <c r="J25" s="173" t="str">
        <f>'12'!$F$20</f>
        <v>-</v>
      </c>
      <c r="K25" s="174" t="str">
        <f>'12'!$F$21</f>
        <v>-</v>
      </c>
      <c r="L25" s="175" t="str">
        <f>'12'!$F$22</f>
        <v>-</v>
      </c>
      <c r="M25" s="173" t="str">
        <f>'12'!$F$23</f>
        <v>-</v>
      </c>
      <c r="N25" s="174" t="str">
        <f>'12'!$F$24</f>
        <v>-</v>
      </c>
      <c r="O25" s="175" t="str">
        <f>'12'!$F$25</f>
        <v>-</v>
      </c>
      <c r="P25" s="173" t="str">
        <f>'12'!$F$26</f>
        <v>-</v>
      </c>
      <c r="Q25" s="174" t="str">
        <f>'12'!$F$27</f>
        <v>-</v>
      </c>
      <c r="R25" s="175" t="str">
        <f>'12'!$F$28</f>
        <v>-</v>
      </c>
      <c r="S25" s="173" t="str">
        <f>'12'!$F$29</f>
        <v>-</v>
      </c>
      <c r="T25" s="175" t="str">
        <f>'12'!$F$30</f>
        <v>-</v>
      </c>
      <c r="U25" s="176" t="str">
        <f>'12'!$F$31</f>
        <v>-</v>
      </c>
      <c r="V25" s="176" t="str">
        <f>'12'!$F$32</f>
        <v>-</v>
      </c>
      <c r="W25" s="173" t="str">
        <f>'12'!$F$33</f>
        <v>-</v>
      </c>
      <c r="X25" s="174" t="str">
        <f>'12'!$F$34</f>
        <v>-</v>
      </c>
      <c r="Y25" s="175" t="str">
        <f>'12'!$F$35</f>
        <v>-</v>
      </c>
      <c r="Z25" s="176" t="str">
        <f>'12'!$F$36</f>
        <v>-</v>
      </c>
      <c r="AA25" s="173" t="str">
        <f>'12'!$F$37</f>
        <v>-</v>
      </c>
      <c r="AB25" s="174" t="str">
        <f>'12'!$F$38</f>
        <v>-</v>
      </c>
      <c r="AC25" s="175" t="str">
        <f>'12'!$F$39</f>
        <v>-</v>
      </c>
      <c r="AD25" s="173" t="str">
        <f>'12'!$F$40</f>
        <v>-</v>
      </c>
      <c r="AE25" s="175" t="str">
        <f>'12'!$F$41</f>
        <v>-</v>
      </c>
      <c r="AF25" s="173" t="str">
        <f>'12'!$F$42</f>
        <v>-</v>
      </c>
      <c r="AG25" s="175" t="str">
        <f>'12'!$F$43</f>
        <v>-</v>
      </c>
      <c r="AH25" s="173" t="str">
        <f>'12'!$F$44</f>
        <v>-</v>
      </c>
      <c r="AI25" s="175" t="str">
        <f>'12'!$F$45</f>
        <v>-</v>
      </c>
      <c r="AJ25" s="173" t="str">
        <f>'12'!$F$46</f>
        <v>-</v>
      </c>
      <c r="AK25" s="174" t="str">
        <f>'12'!$F$47</f>
        <v>-</v>
      </c>
      <c r="AL25" s="175" t="str">
        <f>'12'!$F$48</f>
        <v>-</v>
      </c>
      <c r="AM25" s="177" t="str">
        <f>'12'!$F$49</f>
        <v>-</v>
      </c>
      <c r="AN25" s="173" t="str">
        <f>'12'!$F$50</f>
        <v>-</v>
      </c>
      <c r="AO25" s="174" t="str">
        <f>'12'!$F$51</f>
        <v>-</v>
      </c>
      <c r="AP25" s="175" t="str">
        <f>'12'!$F$52</f>
        <v>-</v>
      </c>
      <c r="AV25" s="45"/>
    </row>
    <row r="26" spans="1:47" ht="12.75" customHeight="1">
      <c r="A26" s="178"/>
      <c r="B26" s="179"/>
      <c r="C26" s="180"/>
      <c r="D26" s="178"/>
      <c r="E26" s="178"/>
      <c r="F26" s="178"/>
      <c r="G26" s="178"/>
      <c r="H26" s="178"/>
      <c r="I26" s="178"/>
      <c r="J26" s="178"/>
      <c r="K26" s="178"/>
      <c r="L26" s="178"/>
      <c r="M26" s="178"/>
      <c r="N26" s="178"/>
      <c r="O26" s="178"/>
      <c r="P26" s="178"/>
      <c r="Q26" s="178"/>
      <c r="R26" s="178"/>
      <c r="S26" s="178"/>
      <c r="T26" s="178"/>
      <c r="U26" s="181"/>
      <c r="V26" s="181"/>
      <c r="W26" s="181"/>
      <c r="X26" s="181"/>
      <c r="Y26" s="181"/>
      <c r="Z26" s="181"/>
      <c r="AA26" s="181"/>
      <c r="AB26" s="181"/>
      <c r="AC26" s="181"/>
      <c r="AD26" s="181"/>
      <c r="AE26" s="181"/>
      <c r="AF26" s="181"/>
      <c r="AG26" s="182"/>
      <c r="AH26" s="183"/>
      <c r="AI26" s="183"/>
      <c r="AJ26" s="183"/>
      <c r="AK26" s="183"/>
      <c r="AL26" s="183"/>
      <c r="AM26" s="183"/>
      <c r="AN26" s="184"/>
      <c r="AO26" s="184"/>
      <c r="AP26" s="184"/>
      <c r="AQ26" s="46"/>
      <c r="AR26" s="46"/>
      <c r="AS26" s="46"/>
      <c r="AT26" s="46"/>
      <c r="AU26" s="46"/>
    </row>
    <row r="27" spans="1:47" ht="24.75" customHeight="1">
      <c r="A27" s="185" t="s">
        <v>374</v>
      </c>
      <c r="B27" s="186"/>
      <c r="C27" s="187"/>
      <c r="D27" s="188"/>
      <c r="E27" s="188"/>
      <c r="F27" s="188"/>
      <c r="G27" s="188"/>
      <c r="H27" s="188"/>
      <c r="I27" s="188"/>
      <c r="J27" s="188"/>
      <c r="K27" s="188"/>
      <c r="L27" s="188"/>
      <c r="M27" s="188"/>
      <c r="N27" s="188"/>
      <c r="O27" s="188"/>
      <c r="P27" s="188"/>
      <c r="Q27" s="188"/>
      <c r="R27" s="188"/>
      <c r="S27" s="188"/>
      <c r="T27" s="188"/>
      <c r="U27" s="189"/>
      <c r="V27" s="189"/>
      <c r="W27" s="189"/>
      <c r="X27" s="189"/>
      <c r="Y27" s="189"/>
      <c r="Z27" s="189"/>
      <c r="AA27" s="189"/>
      <c r="AB27" s="189"/>
      <c r="AC27" s="189"/>
      <c r="AD27" s="189"/>
      <c r="AE27" s="189"/>
      <c r="AF27" s="189"/>
      <c r="AG27" s="182"/>
      <c r="AH27" s="183"/>
      <c r="AI27" s="183"/>
      <c r="AJ27" s="183"/>
      <c r="AK27" s="183"/>
      <c r="AL27" s="183"/>
      <c r="AM27" s="183"/>
      <c r="AN27" s="183"/>
      <c r="AO27" s="183"/>
      <c r="AP27" s="183"/>
      <c r="AQ27" s="46"/>
      <c r="AR27" s="46"/>
      <c r="AS27" s="46"/>
      <c r="AT27" s="46"/>
      <c r="AU27" s="46"/>
    </row>
    <row r="28" spans="1:47" ht="21" customHeight="1">
      <c r="A28" s="190" t="str">
        <f>Coordonnées!$D$17</f>
        <v>-</v>
      </c>
      <c r="B28" s="191"/>
      <c r="C28" s="192"/>
      <c r="D28" s="193"/>
      <c r="E28" s="188"/>
      <c r="F28" s="188"/>
      <c r="G28" s="188"/>
      <c r="H28" s="188"/>
      <c r="I28" s="188"/>
      <c r="J28" s="188"/>
      <c r="K28" s="188"/>
      <c r="L28" s="188"/>
      <c r="M28" s="188"/>
      <c r="N28" s="188"/>
      <c r="O28" s="188"/>
      <c r="P28" s="188"/>
      <c r="Q28" s="188"/>
      <c r="R28" s="188"/>
      <c r="S28" s="188"/>
      <c r="T28" s="188"/>
      <c r="U28" s="189"/>
      <c r="V28" s="189"/>
      <c r="W28" s="189"/>
      <c r="X28" s="189"/>
      <c r="Y28" s="189"/>
      <c r="Z28" s="189"/>
      <c r="AA28" s="189"/>
      <c r="AB28" s="189"/>
      <c r="AC28" s="189"/>
      <c r="AD28" s="189"/>
      <c r="AE28" s="189"/>
      <c r="AF28" s="189"/>
      <c r="AG28" s="182"/>
      <c r="AH28" s="183"/>
      <c r="AI28" s="183"/>
      <c r="AJ28" s="183"/>
      <c r="AK28" s="183"/>
      <c r="AL28" s="183"/>
      <c r="AM28" s="183"/>
      <c r="AN28" s="183"/>
      <c r="AO28" s="183"/>
      <c r="AP28" s="183"/>
      <c r="AQ28" s="46"/>
      <c r="AR28" s="46"/>
      <c r="AS28" s="46"/>
      <c r="AT28" s="46"/>
      <c r="AU28" s="46"/>
    </row>
    <row r="29" spans="1:47" ht="19.5" customHeight="1">
      <c r="A29" s="190" t="str">
        <f>Coordonnées!$D$19</f>
        <v>-</v>
      </c>
      <c r="B29" s="191"/>
      <c r="C29" s="192"/>
      <c r="D29" s="190" t="str">
        <f>Coordonnées!$D$21</f>
        <v>-</v>
      </c>
      <c r="E29" s="188"/>
      <c r="F29" s="188"/>
      <c r="G29" s="188"/>
      <c r="H29" s="188"/>
      <c r="I29" s="188"/>
      <c r="J29" s="188"/>
      <c r="K29" s="188"/>
      <c r="L29" s="188"/>
      <c r="M29" s="188"/>
      <c r="N29" s="188"/>
      <c r="O29" s="188"/>
      <c r="P29" s="188"/>
      <c r="Q29" s="188"/>
      <c r="R29" s="188"/>
      <c r="S29" s="188"/>
      <c r="T29" s="188"/>
      <c r="U29" s="189"/>
      <c r="V29" s="189"/>
      <c r="W29" s="189"/>
      <c r="X29" s="189"/>
      <c r="Y29" s="189"/>
      <c r="Z29" s="189"/>
      <c r="AA29" s="189"/>
      <c r="AB29" s="189"/>
      <c r="AC29" s="189"/>
      <c r="AD29" s="189"/>
      <c r="AE29" s="189"/>
      <c r="AF29" s="189"/>
      <c r="AG29" s="182"/>
      <c r="AH29" s="183"/>
      <c r="AI29" s="183"/>
      <c r="AJ29" s="183"/>
      <c r="AK29" s="183"/>
      <c r="AL29" s="183"/>
      <c r="AM29" s="183"/>
      <c r="AN29" s="183"/>
      <c r="AO29" s="183"/>
      <c r="AP29" s="183"/>
      <c r="AQ29" s="46"/>
      <c r="AR29" s="46"/>
      <c r="AS29" s="46"/>
      <c r="AT29" s="46"/>
      <c r="AU29" s="46"/>
    </row>
    <row r="30" spans="1:47" ht="24" customHeight="1">
      <c r="A30" s="190" t="str">
        <f>Coordonnées!$D$20</f>
        <v>-</v>
      </c>
      <c r="B30" s="191"/>
      <c r="C30" s="192"/>
      <c r="D30" s="190" t="str">
        <f>Coordonnées!$D$18</f>
        <v>-</v>
      </c>
      <c r="E30" s="188"/>
      <c r="F30" s="188"/>
      <c r="G30" s="188"/>
      <c r="H30" s="188"/>
      <c r="I30" s="188"/>
      <c r="J30" s="188"/>
      <c r="K30" s="188"/>
      <c r="L30" s="188"/>
      <c r="M30" s="188"/>
      <c r="N30" s="188"/>
      <c r="O30" s="188"/>
      <c r="P30" s="188"/>
      <c r="Q30" s="188"/>
      <c r="R30" s="188"/>
      <c r="S30" s="188"/>
      <c r="T30" s="188"/>
      <c r="U30" s="189"/>
      <c r="V30" s="189"/>
      <c r="W30" s="189"/>
      <c r="X30" s="189"/>
      <c r="Y30" s="189"/>
      <c r="Z30" s="189"/>
      <c r="AA30" s="189"/>
      <c r="AB30" s="189"/>
      <c r="AC30" s="189"/>
      <c r="AD30" s="189"/>
      <c r="AE30" s="189"/>
      <c r="AF30" s="189"/>
      <c r="AG30" s="182"/>
      <c r="AH30" s="183"/>
      <c r="AI30" s="183"/>
      <c r="AJ30" s="183"/>
      <c r="AK30" s="183"/>
      <c r="AL30" s="183"/>
      <c r="AM30" s="183"/>
      <c r="AN30" s="183"/>
      <c r="AO30" s="183"/>
      <c r="AP30" s="183"/>
      <c r="AQ30" s="46"/>
      <c r="AR30" s="46"/>
      <c r="AS30" s="46"/>
      <c r="AT30" s="46"/>
      <c r="AU30" s="46"/>
    </row>
    <row r="31" spans="1:47" ht="12" customHeight="1">
      <c r="A31" s="188"/>
      <c r="B31" s="186"/>
      <c r="C31" s="187"/>
      <c r="D31" s="188"/>
      <c r="E31" s="188"/>
      <c r="F31" s="188"/>
      <c r="G31" s="188"/>
      <c r="H31" s="188"/>
      <c r="I31" s="188"/>
      <c r="J31" s="188"/>
      <c r="K31" s="188"/>
      <c r="L31" s="188"/>
      <c r="M31" s="188"/>
      <c r="N31" s="188"/>
      <c r="O31" s="188"/>
      <c r="P31" s="188"/>
      <c r="Q31" s="188"/>
      <c r="R31" s="188"/>
      <c r="S31" s="188"/>
      <c r="T31" s="188"/>
      <c r="U31" s="189"/>
      <c r="V31" s="189"/>
      <c r="W31" s="189"/>
      <c r="X31" s="189"/>
      <c r="Y31" s="189"/>
      <c r="Z31" s="189"/>
      <c r="AA31" s="189"/>
      <c r="AB31" s="189"/>
      <c r="AC31" s="189"/>
      <c r="AD31" s="189"/>
      <c r="AE31" s="189"/>
      <c r="AF31" s="189"/>
      <c r="AG31" s="182"/>
      <c r="AH31" s="183"/>
      <c r="AI31" s="183"/>
      <c r="AJ31" s="183"/>
      <c r="AK31" s="183"/>
      <c r="AL31" s="183"/>
      <c r="AM31" s="183"/>
      <c r="AN31" s="183"/>
      <c r="AO31" s="183"/>
      <c r="AP31" s="183"/>
      <c r="AQ31" s="46"/>
      <c r="AR31" s="46"/>
      <c r="AS31" s="46"/>
      <c r="AT31" s="46"/>
      <c r="AU31" s="46"/>
    </row>
    <row r="32" spans="1:47" ht="12" customHeight="1">
      <c r="A32" s="188"/>
      <c r="B32" s="186"/>
      <c r="C32" s="187"/>
      <c r="D32" s="188"/>
      <c r="E32" s="188"/>
      <c r="F32" s="188"/>
      <c r="G32" s="188"/>
      <c r="H32" s="188"/>
      <c r="I32" s="188"/>
      <c r="J32" s="188"/>
      <c r="K32" s="188"/>
      <c r="L32" s="188"/>
      <c r="M32" s="188"/>
      <c r="N32" s="188"/>
      <c r="O32" s="188"/>
      <c r="P32" s="188"/>
      <c r="Q32" s="188"/>
      <c r="R32" s="188"/>
      <c r="S32" s="188"/>
      <c r="T32" s="188"/>
      <c r="U32" s="189"/>
      <c r="V32" s="189"/>
      <c r="W32" s="189"/>
      <c r="X32" s="189"/>
      <c r="Y32" s="189"/>
      <c r="Z32" s="189"/>
      <c r="AA32" s="189"/>
      <c r="AB32" s="189"/>
      <c r="AC32" s="189"/>
      <c r="AD32" s="189"/>
      <c r="AE32" s="189"/>
      <c r="AF32" s="189"/>
      <c r="AG32" s="182"/>
      <c r="AH32" s="183"/>
      <c r="AI32" s="183"/>
      <c r="AJ32" s="183"/>
      <c r="AK32" s="183"/>
      <c r="AL32" s="183"/>
      <c r="AM32" s="183"/>
      <c r="AN32" s="183"/>
      <c r="AO32" s="183"/>
      <c r="AP32" s="183"/>
      <c r="AQ32" s="46"/>
      <c r="AR32" s="46"/>
      <c r="AS32" s="46"/>
      <c r="AT32" s="46"/>
      <c r="AU32" s="46"/>
    </row>
    <row r="33" spans="1:47" ht="12" customHeight="1">
      <c r="A33" s="188"/>
      <c r="B33" s="186"/>
      <c r="C33" s="187"/>
      <c r="D33" s="188"/>
      <c r="E33" s="188"/>
      <c r="F33" s="188"/>
      <c r="G33" s="188"/>
      <c r="H33" s="188"/>
      <c r="I33" s="188"/>
      <c r="J33" s="188"/>
      <c r="K33" s="188"/>
      <c r="L33" s="188"/>
      <c r="M33" s="188"/>
      <c r="N33" s="188"/>
      <c r="O33" s="188"/>
      <c r="P33" s="188"/>
      <c r="Q33" s="188"/>
      <c r="R33" s="188"/>
      <c r="S33" s="188"/>
      <c r="T33" s="188"/>
      <c r="U33" s="189"/>
      <c r="V33" s="189"/>
      <c r="W33" s="189"/>
      <c r="X33" s="189"/>
      <c r="Y33" s="189"/>
      <c r="Z33" s="189"/>
      <c r="AA33" s="189"/>
      <c r="AB33" s="189"/>
      <c r="AC33" s="189"/>
      <c r="AD33" s="189"/>
      <c r="AE33" s="189"/>
      <c r="AF33" s="189"/>
      <c r="AG33" s="182"/>
      <c r="AH33" s="183"/>
      <c r="AI33" s="183"/>
      <c r="AJ33" s="183"/>
      <c r="AK33" s="183"/>
      <c r="AL33" s="183"/>
      <c r="AM33" s="183"/>
      <c r="AN33" s="183"/>
      <c r="AO33" s="183"/>
      <c r="AP33" s="183"/>
      <c r="AQ33" s="46"/>
      <c r="AR33" s="46"/>
      <c r="AS33" s="46"/>
      <c r="AT33" s="46"/>
      <c r="AU33" s="46"/>
    </row>
    <row r="34" spans="1:47" ht="12.75" customHeight="1">
      <c r="A34" s="188"/>
      <c r="B34" s="186"/>
      <c r="C34" s="187"/>
      <c r="D34" s="188"/>
      <c r="E34" s="188"/>
      <c r="F34" s="188"/>
      <c r="G34" s="188"/>
      <c r="H34" s="188"/>
      <c r="I34" s="188"/>
      <c r="J34" s="188"/>
      <c r="K34" s="188"/>
      <c r="L34" s="188"/>
      <c r="M34" s="188"/>
      <c r="N34" s="188"/>
      <c r="O34" s="188"/>
      <c r="P34" s="188"/>
      <c r="Q34" s="188"/>
      <c r="R34" s="188"/>
      <c r="S34" s="188"/>
      <c r="T34" s="188"/>
      <c r="U34" s="189"/>
      <c r="V34" s="189"/>
      <c r="W34" s="189"/>
      <c r="X34" s="189"/>
      <c r="Y34" s="189"/>
      <c r="Z34" s="189"/>
      <c r="AA34" s="189"/>
      <c r="AB34" s="189"/>
      <c r="AC34" s="189"/>
      <c r="AD34" s="189"/>
      <c r="AE34" s="189"/>
      <c r="AF34" s="189"/>
      <c r="AG34" s="182"/>
      <c r="AH34" s="183"/>
      <c r="AI34" s="183"/>
      <c r="AJ34" s="183"/>
      <c r="AK34" s="183"/>
      <c r="AL34" s="183"/>
      <c r="AM34" s="183"/>
      <c r="AN34" s="183"/>
      <c r="AO34" s="183"/>
      <c r="AP34" s="183"/>
      <c r="AQ34" s="46"/>
      <c r="AR34" s="46"/>
      <c r="AS34" s="46"/>
      <c r="AT34" s="46"/>
      <c r="AU34" s="46"/>
    </row>
    <row r="35" spans="1:47" ht="12.75" customHeight="1">
      <c r="A35" s="188"/>
      <c r="B35" s="256" t="s">
        <v>210</v>
      </c>
      <c r="C35" s="256"/>
      <c r="D35" s="256"/>
      <c r="E35" s="256"/>
      <c r="F35" s="256"/>
      <c r="G35" s="256"/>
      <c r="H35" s="256"/>
      <c r="I35" s="256"/>
      <c r="J35" s="256"/>
      <c r="K35" s="256"/>
      <c r="L35" s="256"/>
      <c r="M35" s="256" t="s">
        <v>375</v>
      </c>
      <c r="N35" s="256"/>
      <c r="O35" s="256"/>
      <c r="P35" s="256"/>
      <c r="Q35" s="256"/>
      <c r="R35" s="256"/>
      <c r="S35" s="256"/>
      <c r="T35" s="256"/>
      <c r="U35" s="189"/>
      <c r="V35" s="189"/>
      <c r="W35" s="189"/>
      <c r="X35" s="189"/>
      <c r="Y35" s="256" t="s">
        <v>211</v>
      </c>
      <c r="Z35" s="256"/>
      <c r="AA35" s="256"/>
      <c r="AB35" s="256"/>
      <c r="AC35" s="256"/>
      <c r="AD35" s="256"/>
      <c r="AE35" s="256"/>
      <c r="AF35" s="256"/>
      <c r="AG35" s="194"/>
      <c r="AH35" s="194"/>
      <c r="AI35" s="194"/>
      <c r="AJ35" s="194"/>
      <c r="AK35" s="194"/>
      <c r="AL35" s="194"/>
      <c r="AM35" s="194"/>
      <c r="AN35" s="195"/>
      <c r="AO35" s="195"/>
      <c r="AP35" s="195"/>
      <c r="AQ35" s="47"/>
      <c r="AR35" s="47"/>
      <c r="AS35" s="46"/>
      <c r="AT35" s="46"/>
      <c r="AU35" s="46"/>
    </row>
    <row r="36" spans="1:47" ht="3" customHeight="1">
      <c r="A36" s="188"/>
      <c r="B36" s="186"/>
      <c r="C36" s="188"/>
      <c r="D36" s="188"/>
      <c r="E36" s="188"/>
      <c r="F36" s="188"/>
      <c r="G36" s="188"/>
      <c r="H36" s="188"/>
      <c r="I36" s="188"/>
      <c r="J36" s="188"/>
      <c r="K36" s="188"/>
      <c r="L36" s="188"/>
      <c r="M36" s="186"/>
      <c r="N36" s="186"/>
      <c r="O36" s="186"/>
      <c r="P36" s="186"/>
      <c r="Q36" s="186"/>
      <c r="R36" s="186"/>
      <c r="S36" s="186"/>
      <c r="T36" s="186"/>
      <c r="U36" s="189"/>
      <c r="V36" s="189"/>
      <c r="W36" s="189"/>
      <c r="X36" s="189"/>
      <c r="Y36" s="188"/>
      <c r="Z36" s="188"/>
      <c r="AA36" s="188"/>
      <c r="AB36" s="188"/>
      <c r="AC36" s="188"/>
      <c r="AD36" s="188"/>
      <c r="AE36" s="188"/>
      <c r="AF36" s="188"/>
      <c r="AG36" s="189"/>
      <c r="AH36" s="195"/>
      <c r="AI36" s="195"/>
      <c r="AJ36" s="195"/>
      <c r="AK36" s="195"/>
      <c r="AL36" s="195"/>
      <c r="AM36" s="195"/>
      <c r="AN36" s="195"/>
      <c r="AO36" s="195"/>
      <c r="AP36" s="195"/>
      <c r="AQ36" s="47"/>
      <c r="AR36" s="47"/>
      <c r="AS36" s="46"/>
      <c r="AT36" s="46"/>
      <c r="AU36" s="46"/>
    </row>
    <row r="37" spans="1:47" ht="27.75" customHeight="1">
      <c r="A37" s="188"/>
      <c r="B37" s="188" t="s">
        <v>212</v>
      </c>
      <c r="C37" s="200"/>
      <c r="D37" s="200"/>
      <c r="E37" s="200"/>
      <c r="F37" s="200"/>
      <c r="G37" s="200"/>
      <c r="H37" s="200"/>
      <c r="I37" s="200"/>
      <c r="J37" s="200"/>
      <c r="K37" s="200"/>
      <c r="L37" s="188"/>
      <c r="M37" s="188" t="s">
        <v>212</v>
      </c>
      <c r="N37" s="186"/>
      <c r="O37" s="201"/>
      <c r="P37" s="201"/>
      <c r="Q37" s="201"/>
      <c r="R37" s="201"/>
      <c r="S37" s="201"/>
      <c r="T37" s="201"/>
      <c r="U37" s="200"/>
      <c r="V37" s="200"/>
      <c r="W37" s="201"/>
      <c r="X37" s="188"/>
      <c r="Y37" s="188" t="s">
        <v>212</v>
      </c>
      <c r="Z37" s="188"/>
      <c r="AA37" s="200"/>
      <c r="AB37" s="200"/>
      <c r="AC37" s="200"/>
      <c r="AD37" s="200"/>
      <c r="AE37" s="200"/>
      <c r="AF37" s="200"/>
      <c r="AG37" s="202"/>
      <c r="AH37" s="203"/>
      <c r="AI37" s="203"/>
      <c r="AJ37" s="203"/>
      <c r="AK37" s="203"/>
      <c r="AL37" s="203"/>
      <c r="AM37" s="203"/>
      <c r="AN37" s="203"/>
      <c r="AO37" s="203"/>
      <c r="AP37" s="195"/>
      <c r="AQ37" s="47"/>
      <c r="AR37" s="47"/>
      <c r="AS37" s="46"/>
      <c r="AT37" s="46"/>
      <c r="AU37" s="46"/>
    </row>
    <row r="38" spans="1:47" ht="27.75" customHeight="1">
      <c r="A38" s="188"/>
      <c r="B38" s="188" t="s">
        <v>213</v>
      </c>
      <c r="C38" s="200"/>
      <c r="D38" s="200"/>
      <c r="E38" s="200"/>
      <c r="F38" s="200"/>
      <c r="G38" s="200"/>
      <c r="H38" s="200"/>
      <c r="I38" s="200"/>
      <c r="J38" s="200"/>
      <c r="K38" s="200"/>
      <c r="L38" s="188"/>
      <c r="M38" s="188" t="s">
        <v>213</v>
      </c>
      <c r="N38" s="186"/>
      <c r="O38" s="201"/>
      <c r="P38" s="201"/>
      <c r="Q38" s="201"/>
      <c r="R38" s="201"/>
      <c r="S38" s="201"/>
      <c r="T38" s="201"/>
      <c r="U38" s="200"/>
      <c r="V38" s="200"/>
      <c r="W38" s="201"/>
      <c r="X38" s="188"/>
      <c r="Y38" s="188" t="s">
        <v>213</v>
      </c>
      <c r="Z38" s="188"/>
      <c r="AA38" s="200"/>
      <c r="AB38" s="200"/>
      <c r="AC38" s="200"/>
      <c r="AD38" s="200"/>
      <c r="AE38" s="200"/>
      <c r="AF38" s="200"/>
      <c r="AG38" s="202"/>
      <c r="AH38" s="203"/>
      <c r="AI38" s="203"/>
      <c r="AJ38" s="203"/>
      <c r="AK38" s="203"/>
      <c r="AL38" s="203"/>
      <c r="AM38" s="203"/>
      <c r="AN38" s="203"/>
      <c r="AO38" s="203"/>
      <c r="AP38" s="195"/>
      <c r="AQ38" s="47"/>
      <c r="AR38" s="47"/>
      <c r="AS38" s="46"/>
      <c r="AT38" s="46"/>
      <c r="AU38" s="46"/>
    </row>
    <row r="39" spans="1:47" ht="27.75" customHeight="1">
      <c r="A39" s="188"/>
      <c r="B39" s="188" t="s">
        <v>214</v>
      </c>
      <c r="C39" s="200"/>
      <c r="D39" s="200"/>
      <c r="E39" s="200"/>
      <c r="F39" s="200"/>
      <c r="G39" s="200"/>
      <c r="H39" s="200"/>
      <c r="I39" s="200"/>
      <c r="J39" s="200"/>
      <c r="K39" s="200"/>
      <c r="L39" s="188"/>
      <c r="M39" s="188" t="s">
        <v>214</v>
      </c>
      <c r="N39" s="186"/>
      <c r="O39" s="201"/>
      <c r="P39" s="201"/>
      <c r="Q39" s="201"/>
      <c r="R39" s="201"/>
      <c r="S39" s="201"/>
      <c r="T39" s="201"/>
      <c r="U39" s="200"/>
      <c r="V39" s="200"/>
      <c r="W39" s="201"/>
      <c r="X39" s="188"/>
      <c r="Y39" s="188" t="s">
        <v>214</v>
      </c>
      <c r="Z39" s="188"/>
      <c r="AA39" s="200"/>
      <c r="AB39" s="200"/>
      <c r="AC39" s="200"/>
      <c r="AD39" s="200"/>
      <c r="AE39" s="200"/>
      <c r="AF39" s="200"/>
      <c r="AG39" s="202"/>
      <c r="AH39" s="203"/>
      <c r="AI39" s="203"/>
      <c r="AJ39" s="203"/>
      <c r="AK39" s="203"/>
      <c r="AL39" s="203"/>
      <c r="AM39" s="203"/>
      <c r="AN39" s="203"/>
      <c r="AO39" s="203"/>
      <c r="AP39" s="195"/>
      <c r="AQ39" s="47"/>
      <c r="AR39" s="47"/>
      <c r="AS39" s="46"/>
      <c r="AT39" s="46"/>
      <c r="AU39" s="46"/>
    </row>
    <row r="40" spans="1:47" ht="12.75" customHeight="1">
      <c r="A40" s="196"/>
      <c r="B40" s="179"/>
      <c r="C40" s="196"/>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83"/>
      <c r="AH40" s="183"/>
      <c r="AI40" s="183"/>
      <c r="AJ40" s="183"/>
      <c r="AK40" s="183"/>
      <c r="AL40" s="183"/>
      <c r="AM40" s="183"/>
      <c r="AN40" s="183"/>
      <c r="AO40" s="183"/>
      <c r="AP40" s="183"/>
      <c r="AQ40" s="46"/>
      <c r="AR40" s="46"/>
      <c r="AS40" s="46"/>
      <c r="AT40" s="46"/>
      <c r="AU40" s="46"/>
    </row>
    <row r="41" spans="1:42" ht="18">
      <c r="A41" s="198"/>
      <c r="B41" s="194"/>
      <c r="C41" s="198"/>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9"/>
      <c r="AJ41" s="194"/>
      <c r="AK41" s="194"/>
      <c r="AL41" s="194"/>
      <c r="AM41" s="194"/>
      <c r="AN41" s="194"/>
      <c r="AO41" s="194"/>
      <c r="AP41" s="194"/>
    </row>
    <row r="42" spans="1:42" ht="12.75">
      <c r="A42" s="58"/>
      <c r="B42" s="57"/>
      <c r="C42" s="58"/>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60"/>
      <c r="AJ42" s="57"/>
      <c r="AK42" s="57"/>
      <c r="AL42" s="57"/>
      <c r="AM42" s="57"/>
      <c r="AN42" s="57"/>
      <c r="AO42" s="57"/>
      <c r="AP42" s="57"/>
    </row>
    <row r="43" spans="1:42" ht="12.75">
      <c r="A43" s="58"/>
      <c r="B43" s="57"/>
      <c r="C43" s="58"/>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60"/>
      <c r="AJ43" s="57"/>
      <c r="AK43" s="57"/>
      <c r="AL43" s="57"/>
      <c r="AM43" s="57"/>
      <c r="AN43" s="57"/>
      <c r="AO43" s="57"/>
      <c r="AP43" s="57"/>
    </row>
    <row r="44" spans="1:42" ht="12.75">
      <c r="A44" s="58"/>
      <c r="B44" s="57"/>
      <c r="C44" s="58"/>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60"/>
      <c r="AJ44" s="57"/>
      <c r="AK44" s="57"/>
      <c r="AL44" s="57"/>
      <c r="AM44" s="57"/>
      <c r="AN44" s="57"/>
      <c r="AO44" s="57"/>
      <c r="AP44" s="57"/>
    </row>
    <row r="45" spans="1:47" ht="12.75" customHeight="1">
      <c r="A45" s="58"/>
      <c r="B45" s="57"/>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46"/>
      <c r="AR45" s="46"/>
      <c r="AS45" s="46"/>
      <c r="AT45" s="46"/>
      <c r="AU45" s="46"/>
    </row>
  </sheetData>
  <sheetProtection password="DC42" sheet="1" formatCells="0" formatColumns="0" formatRows="0" deleteRows="0"/>
  <mergeCells count="138">
    <mergeCell ref="A2:C2"/>
    <mergeCell ref="AJ4:AL4"/>
    <mergeCell ref="A16:C16"/>
    <mergeCell ref="A17:C17"/>
    <mergeCell ref="AN4:AP4"/>
    <mergeCell ref="AN5:AP5"/>
    <mergeCell ref="A13:C13"/>
    <mergeCell ref="A14:C14"/>
    <mergeCell ref="AD6:AE6"/>
    <mergeCell ref="W7:Y7"/>
    <mergeCell ref="A1:C1"/>
    <mergeCell ref="A4:C4"/>
    <mergeCell ref="A5:C5"/>
    <mergeCell ref="AF4:AG4"/>
    <mergeCell ref="AF5:AG5"/>
    <mergeCell ref="A22:C22"/>
    <mergeCell ref="A15:C15"/>
    <mergeCell ref="A19:C19"/>
    <mergeCell ref="A20:C20"/>
    <mergeCell ref="A21:C21"/>
    <mergeCell ref="AH4:AI4"/>
    <mergeCell ref="A12:AP12"/>
    <mergeCell ref="W4:Y4"/>
    <mergeCell ref="AA4:AC4"/>
    <mergeCell ref="AD4:AE4"/>
    <mergeCell ref="A18:C18"/>
    <mergeCell ref="D4:F4"/>
    <mergeCell ref="AJ5:AL5"/>
    <mergeCell ref="AD5:AE5"/>
    <mergeCell ref="S4:T4"/>
    <mergeCell ref="A25:C25"/>
    <mergeCell ref="B35:L35"/>
    <mergeCell ref="Y35:AF35"/>
    <mergeCell ref="P5:R5"/>
    <mergeCell ref="S5:T5"/>
    <mergeCell ref="W5:Y5"/>
    <mergeCell ref="AA5:AC5"/>
    <mergeCell ref="A23:C23"/>
    <mergeCell ref="G5:I5"/>
    <mergeCell ref="AF6:AG6"/>
    <mergeCell ref="J4:L4"/>
    <mergeCell ref="J5:L5"/>
    <mergeCell ref="M4:O4"/>
    <mergeCell ref="M5:O5"/>
    <mergeCell ref="P4:R4"/>
    <mergeCell ref="G4:I4"/>
    <mergeCell ref="AH5:AI5"/>
    <mergeCell ref="D6:F6"/>
    <mergeCell ref="G6:I6"/>
    <mergeCell ref="J6:L6"/>
    <mergeCell ref="M6:O6"/>
    <mergeCell ref="P6:R6"/>
    <mergeCell ref="S6:T6"/>
    <mergeCell ref="W6:Y6"/>
    <mergeCell ref="AA6:AC6"/>
    <mergeCell ref="D5:F5"/>
    <mergeCell ref="AH6:AI6"/>
    <mergeCell ref="AJ6:AL6"/>
    <mergeCell ref="AN6:AP6"/>
    <mergeCell ref="D7:F7"/>
    <mergeCell ref="G7:I7"/>
    <mergeCell ref="J7:L7"/>
    <mergeCell ref="M7:O7"/>
    <mergeCell ref="P7:R7"/>
    <mergeCell ref="S7:T7"/>
    <mergeCell ref="AF7:AG7"/>
    <mergeCell ref="AJ8:AL8"/>
    <mergeCell ref="AH7:AI7"/>
    <mergeCell ref="AJ7:AL7"/>
    <mergeCell ref="AA8:AC8"/>
    <mergeCell ref="AD8:AE8"/>
    <mergeCell ref="AF8:AG8"/>
    <mergeCell ref="AH8:AI8"/>
    <mergeCell ref="AN7:AP7"/>
    <mergeCell ref="D8:F8"/>
    <mergeCell ref="G8:I8"/>
    <mergeCell ref="J8:L8"/>
    <mergeCell ref="M8:O8"/>
    <mergeCell ref="P8:R8"/>
    <mergeCell ref="AN8:AP8"/>
    <mergeCell ref="S8:T8"/>
    <mergeCell ref="AA7:AC7"/>
    <mergeCell ref="AD7:AE7"/>
    <mergeCell ref="AD9:AE9"/>
    <mergeCell ref="AF9:AG9"/>
    <mergeCell ref="W10:Y11"/>
    <mergeCell ref="D9:F9"/>
    <mergeCell ref="G9:I9"/>
    <mergeCell ref="J9:L9"/>
    <mergeCell ref="M9:O9"/>
    <mergeCell ref="P9:R9"/>
    <mergeCell ref="S9:T9"/>
    <mergeCell ref="A3:C3"/>
    <mergeCell ref="AH9:AI9"/>
    <mergeCell ref="AJ9:AL9"/>
    <mergeCell ref="AN9:AP9"/>
    <mergeCell ref="AH10:AI11"/>
    <mergeCell ref="AJ10:AL11"/>
    <mergeCell ref="AM10:AM11"/>
    <mergeCell ref="AN10:AP11"/>
    <mergeCell ref="W9:Y9"/>
    <mergeCell ref="AF10:AG11"/>
    <mergeCell ref="D1:AP2"/>
    <mergeCell ref="D13:F13"/>
    <mergeCell ref="V10:V11"/>
    <mergeCell ref="Z10:Z11"/>
    <mergeCell ref="A6:C9"/>
    <mergeCell ref="A10:C10"/>
    <mergeCell ref="D10:F10"/>
    <mergeCell ref="AA10:AC11"/>
    <mergeCell ref="AA9:AC9"/>
    <mergeCell ref="W8:Y8"/>
    <mergeCell ref="AH13:AI13"/>
    <mergeCell ref="S10:T11"/>
    <mergeCell ref="A11:C11"/>
    <mergeCell ref="D11:F11"/>
    <mergeCell ref="U10:U11"/>
    <mergeCell ref="M35:T35"/>
    <mergeCell ref="M10:O11"/>
    <mergeCell ref="P10:R11"/>
    <mergeCell ref="AD10:AE11"/>
    <mergeCell ref="A24:C24"/>
    <mergeCell ref="AD13:AE13"/>
    <mergeCell ref="G13:I13"/>
    <mergeCell ref="J13:L13"/>
    <mergeCell ref="G10:I11"/>
    <mergeCell ref="J10:L11"/>
    <mergeCell ref="AF13:AG13"/>
    <mergeCell ref="D3:I3"/>
    <mergeCell ref="J3:R3"/>
    <mergeCell ref="S3:AP3"/>
    <mergeCell ref="AJ13:AL13"/>
    <mergeCell ref="AN13:AP13"/>
    <mergeCell ref="M13:O13"/>
    <mergeCell ref="P13:R13"/>
    <mergeCell ref="S13:T13"/>
    <mergeCell ref="W13:Y13"/>
    <mergeCell ref="AA13:AC13"/>
  </mergeCells>
  <hyperlinks>
    <hyperlink ref="D6:F6" r:id="rId1" display="2.10.2."/>
    <hyperlink ref="G6:I6" r:id="rId2" display="2.10.3."/>
    <hyperlink ref="J6:L6" r:id="rId3" display="2.10.4."/>
    <hyperlink ref="M6:O6" r:id="rId4" display="2.10.5."/>
    <hyperlink ref="P6:R6" r:id="rId5" display="2.10.6."/>
    <hyperlink ref="S6:T6" r:id="rId6" display="2.10.7."/>
    <hyperlink ref="U6" r:id="rId7" display="2.10.8."/>
    <hyperlink ref="V6" r:id="rId8" display="2.10.8."/>
    <hyperlink ref="W6:Y6" r:id="rId9" display="2.10.9."/>
    <hyperlink ref="Z6" r:id="rId10" display="2.10.10."/>
    <hyperlink ref="AA6:AC6" r:id="rId11" display="2.10.11."/>
    <hyperlink ref="AD6:AE6" r:id="rId12" display="2.10.12."/>
    <hyperlink ref="AF6:AG6" r:id="rId13" display="2.10.13."/>
    <hyperlink ref="AH6:AI6" r:id="rId14" display="2.10.14."/>
    <hyperlink ref="AJ6:AL6" r:id="rId15" display="2.10.15."/>
    <hyperlink ref="AM6" r:id="rId16" display="2.10.16."/>
    <hyperlink ref="AN6:AP6" r:id="rId17" display="2.10.17."/>
    <hyperlink ref="AJ7:AL7" r:id="rId18" display="4.3.3."/>
    <hyperlink ref="AM7" r:id="rId19" display="4.3.3."/>
    <hyperlink ref="AN7:AP7" r:id="rId20" display="4.3.3."/>
    <hyperlink ref="AN8:AP8" r:id="rId21" display="5.2.3.9."/>
    <hyperlink ref="AM8" r:id="rId22" display="5.2.3.9."/>
    <hyperlink ref="AJ8:AL8" r:id="rId23" display="5.2.3.9."/>
    <hyperlink ref="AF8:AG8" r:id="rId24" display="5.2.3.8."/>
    <hyperlink ref="AD8:AE8" r:id="rId25" display="5.2.3.8."/>
    <hyperlink ref="Z8" r:id="rId26" display="5.2.3.7."/>
    <hyperlink ref="W8:Y8" r:id="rId27" display="5.2.3.7."/>
    <hyperlink ref="V8" r:id="rId28" display="5.2.3.6."/>
    <hyperlink ref="U8" r:id="rId29" display="5.2.3.6."/>
    <hyperlink ref="S8:T8" r:id="rId30" display="5.2.3.5."/>
    <hyperlink ref="P8:R8" r:id="rId31" display="5.2.3.4."/>
    <hyperlink ref="M8:O8" r:id="rId32" display="5.2.3.3."/>
    <hyperlink ref="G8:I8" r:id="rId33" display="5.2.3.2."/>
    <hyperlink ref="D8:F8" r:id="rId34" display="5.2.3.1."/>
    <hyperlink ref="D9:F9" r:id="rId35" display="5.3.2.1."/>
    <hyperlink ref="G9:I9" r:id="rId36" display="5.3.2.2."/>
    <hyperlink ref="J9:L9" r:id="rId37" display="5.3.2.3."/>
    <hyperlink ref="M9:O9" r:id="rId38" display="5.3.2.4."/>
    <hyperlink ref="P9:R9" r:id="rId39" display="5.3.2.5."/>
    <hyperlink ref="S9:T9" r:id="rId40" display="5.3.2.6."/>
    <hyperlink ref="U9" r:id="rId41" display="5.3.2.7."/>
    <hyperlink ref="V9" r:id="rId42" display="5.3.2.7."/>
    <hyperlink ref="W9:Y9" r:id="rId43" display="5.3.2.8."/>
    <hyperlink ref="Z9" r:id="rId44" display="5.3.2.8."/>
    <hyperlink ref="AA9:AC9" r:id="rId45" display="5.3.2.9."/>
    <hyperlink ref="AD9:AE9" r:id="rId46" display="5.3.2.10."/>
    <hyperlink ref="AF9:AG9" r:id="rId47" display="5.3.2.11."/>
    <hyperlink ref="AJ9:AL9" r:id="rId48" display="5.3.2.12."/>
    <hyperlink ref="AM9" r:id="rId49" display="5.3.2.13."/>
    <hyperlink ref="AN9:AP9" r:id="rId50" display="5.3.2.14."/>
  </hyperlinks>
  <printOptions horizontalCentered="1"/>
  <pageMargins left="0.25" right="0.25" top="0.75" bottom="0.75" header="0.3" footer="0.3"/>
  <pageSetup fitToHeight="1" fitToWidth="1" horizontalDpi="600" verticalDpi="600" orientation="landscape" paperSize="9" scale="38" r:id="rId52"/>
  <headerFooter alignWithMargins="0">
    <oddHeader>&amp;L&amp;G&amp;C&amp;G&amp;R&amp;G</oddHeader>
    <oddFooter>&amp;LInfluences externes - version 1 (mai 2022)&amp;R&amp;D</oddFooter>
  </headerFooter>
  <legacyDrawingHF r:id="rId51"/>
</worksheet>
</file>

<file path=xl/worksheets/sheet30.xml><?xml version="1.0" encoding="utf-8"?>
<worksheet xmlns="http://schemas.openxmlformats.org/spreadsheetml/2006/main" xmlns:r="http://schemas.openxmlformats.org/officeDocument/2006/relationships">
  <sheetPr>
    <tabColor theme="5" tint="-0.4999699890613556"/>
  </sheetPr>
  <dimension ref="A1:D6"/>
  <sheetViews>
    <sheetView zoomScalePageLayoutView="0" workbookViewId="0" topLeftCell="A1">
      <selection activeCell="A1" sqref="A1"/>
    </sheetView>
  </sheetViews>
  <sheetFormatPr defaultColWidth="9.140625" defaultRowHeight="15"/>
  <cols>
    <col min="1" max="1" width="5.28125" style="0" bestFit="1" customWidth="1"/>
    <col min="2" max="2" width="28.421875" style="0" customWidth="1"/>
    <col min="3" max="3" width="24.140625" style="0" customWidth="1"/>
    <col min="4" max="4" width="34.00390625" style="0" customWidth="1"/>
  </cols>
  <sheetData>
    <row r="1" spans="1:4" ht="24" thickBot="1">
      <c r="A1" s="6" t="s">
        <v>0</v>
      </c>
      <c r="B1" s="24" t="s">
        <v>104</v>
      </c>
      <c r="C1" s="25" t="s">
        <v>108</v>
      </c>
      <c r="D1" s="25" t="s">
        <v>111</v>
      </c>
    </row>
    <row r="2" spans="1:4" ht="15" thickBot="1">
      <c r="A2" s="8" t="s">
        <v>215</v>
      </c>
      <c r="B2" s="26" t="s">
        <v>215</v>
      </c>
      <c r="C2" s="28" t="s">
        <v>215</v>
      </c>
      <c r="D2" s="28" t="s">
        <v>215</v>
      </c>
    </row>
    <row r="3" spans="1:4" ht="48" thickBot="1">
      <c r="A3" s="8" t="s">
        <v>57</v>
      </c>
      <c r="B3" s="26" t="s">
        <v>337</v>
      </c>
      <c r="C3" s="28" t="s">
        <v>184</v>
      </c>
      <c r="D3" s="28" t="s">
        <v>185</v>
      </c>
    </row>
    <row r="4" spans="1:4" ht="48" thickBot="1">
      <c r="A4" s="8" t="s">
        <v>58</v>
      </c>
      <c r="B4" s="26" t="s">
        <v>338</v>
      </c>
      <c r="C4" s="28" t="s">
        <v>186</v>
      </c>
      <c r="D4" s="28" t="s">
        <v>187</v>
      </c>
    </row>
    <row r="5" spans="1:4" ht="72" thickBot="1">
      <c r="A5" s="8" t="s">
        <v>59</v>
      </c>
      <c r="B5" s="26" t="s">
        <v>339</v>
      </c>
      <c r="C5" s="28" t="s">
        <v>188</v>
      </c>
      <c r="D5" s="28" t="s">
        <v>189</v>
      </c>
    </row>
    <row r="6" spans="1:4" ht="120.75" customHeight="1" thickBot="1">
      <c r="A6" s="9" t="s">
        <v>60</v>
      </c>
      <c r="B6" s="26" t="s">
        <v>340</v>
      </c>
      <c r="C6" s="28" t="s">
        <v>190</v>
      </c>
      <c r="D6" s="28" t="s">
        <v>191</v>
      </c>
    </row>
  </sheetData>
  <sheetProtection password="DC42" sheet="1"/>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5" tint="-0.4999699890613556"/>
  </sheetPr>
  <dimension ref="A1:D4"/>
  <sheetViews>
    <sheetView zoomScalePageLayoutView="0" workbookViewId="0" topLeftCell="A1">
      <selection activeCell="A1" sqref="A1"/>
    </sheetView>
  </sheetViews>
  <sheetFormatPr defaultColWidth="9.140625" defaultRowHeight="15"/>
  <cols>
    <col min="2" max="2" width="18.7109375" style="0" customWidth="1"/>
    <col min="3" max="3" width="20.140625" style="0" customWidth="1"/>
    <col min="4" max="4" width="19.57421875" style="0" customWidth="1"/>
  </cols>
  <sheetData>
    <row r="1" spans="1:4" ht="24" thickBot="1">
      <c r="A1" s="6" t="s">
        <v>0</v>
      </c>
      <c r="B1" s="24" t="s">
        <v>105</v>
      </c>
      <c r="C1" s="25" t="s">
        <v>108</v>
      </c>
      <c r="D1" s="25" t="s">
        <v>111</v>
      </c>
    </row>
    <row r="2" spans="1:4" ht="15" thickBot="1">
      <c r="A2" s="10" t="s">
        <v>215</v>
      </c>
      <c r="B2" t="s">
        <v>215</v>
      </c>
      <c r="C2" s="28" t="s">
        <v>62</v>
      </c>
      <c r="D2" s="28" t="s">
        <v>62</v>
      </c>
    </row>
    <row r="3" spans="1:4" ht="24" thickBot="1">
      <c r="A3" s="10" t="s">
        <v>61</v>
      </c>
      <c r="B3" s="26" t="s">
        <v>324</v>
      </c>
      <c r="C3" s="28" t="s">
        <v>215</v>
      </c>
      <c r="D3" s="28" t="s">
        <v>215</v>
      </c>
    </row>
    <row r="4" spans="1:4" ht="78.75" customHeight="1" thickBot="1">
      <c r="A4" s="14" t="s">
        <v>63</v>
      </c>
      <c r="B4" s="26" t="s">
        <v>325</v>
      </c>
      <c r="C4" s="28" t="s">
        <v>192</v>
      </c>
      <c r="D4" s="28" t="s">
        <v>193</v>
      </c>
    </row>
  </sheetData>
  <sheetProtection password="DC42" sheet="1"/>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5" tint="-0.4999699890613556"/>
  </sheetPr>
  <dimension ref="A1:D6"/>
  <sheetViews>
    <sheetView zoomScalePageLayoutView="0" workbookViewId="0" topLeftCell="A1">
      <selection activeCell="A1" sqref="A1"/>
    </sheetView>
  </sheetViews>
  <sheetFormatPr defaultColWidth="9.140625" defaultRowHeight="15"/>
  <cols>
    <col min="2" max="2" width="23.8515625" style="0" customWidth="1"/>
    <col min="3" max="3" width="17.7109375" style="0" customWidth="1"/>
    <col min="4" max="4" width="23.28125" style="0" customWidth="1"/>
  </cols>
  <sheetData>
    <row r="1" spans="1:4" ht="15" thickBot="1">
      <c r="A1" s="6" t="s">
        <v>0</v>
      </c>
      <c r="B1" s="24" t="s">
        <v>106</v>
      </c>
      <c r="C1" s="24" t="s">
        <v>108</v>
      </c>
      <c r="D1" s="7" t="s">
        <v>1</v>
      </c>
    </row>
    <row r="2" spans="1:4" ht="15" thickBot="1">
      <c r="A2" s="8" t="s">
        <v>215</v>
      </c>
      <c r="B2" s="26" t="s">
        <v>215</v>
      </c>
      <c r="C2" s="44" t="s">
        <v>215</v>
      </c>
      <c r="D2" s="1" t="s">
        <v>62</v>
      </c>
    </row>
    <row r="3" spans="1:4" ht="24" thickBot="1">
      <c r="A3" s="9" t="s">
        <v>64</v>
      </c>
      <c r="B3" s="26" t="s">
        <v>326</v>
      </c>
      <c r="C3" s="44" t="s">
        <v>194</v>
      </c>
      <c r="D3" s="1" t="s">
        <v>62</v>
      </c>
    </row>
    <row r="4" spans="1:4" ht="96" thickBot="1">
      <c r="A4" s="9" t="s">
        <v>65</v>
      </c>
      <c r="B4" s="26" t="s">
        <v>327</v>
      </c>
      <c r="C4" s="44" t="s">
        <v>195</v>
      </c>
      <c r="D4" s="9" t="s">
        <v>200</v>
      </c>
    </row>
    <row r="5" spans="1:4" ht="84" thickBot="1">
      <c r="A5" s="9" t="s">
        <v>66</v>
      </c>
      <c r="B5" s="26" t="s">
        <v>328</v>
      </c>
      <c r="C5" s="44" t="s">
        <v>196</v>
      </c>
      <c r="D5" s="9" t="s">
        <v>197</v>
      </c>
    </row>
    <row r="6" spans="1:4" ht="132.75" customHeight="1" thickBot="1">
      <c r="A6" s="9" t="s">
        <v>67</v>
      </c>
      <c r="B6" s="26" t="s">
        <v>329</v>
      </c>
      <c r="C6" s="44" t="s">
        <v>198</v>
      </c>
      <c r="D6" s="9" t="s">
        <v>199</v>
      </c>
    </row>
  </sheetData>
  <sheetProtection password="DC42"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55"/>
  <sheetViews>
    <sheetView zoomScalePageLayoutView="0" workbookViewId="0" topLeftCell="A7">
      <selection activeCell="B37" sqref="B37:B39"/>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0.25" customHeight="1" thickBot="1">
      <c r="A5" s="75" t="str">
        <f>Coordonnées!$D$12</f>
        <v>-</v>
      </c>
      <c r="B5" s="76"/>
      <c r="C5" s="77"/>
      <c r="D5" s="62"/>
      <c r="E5" s="362"/>
      <c r="F5" s="363"/>
      <c r="H5" s="18"/>
    </row>
    <row r="6" spans="1:8" ht="15" customHeight="1">
      <c r="A6" s="350" t="s">
        <v>372</v>
      </c>
      <c r="B6" s="351"/>
      <c r="C6" s="351"/>
      <c r="D6" s="351"/>
      <c r="E6" s="351"/>
      <c r="F6" s="352"/>
      <c r="H6" s="18"/>
    </row>
    <row r="7" spans="1:8" ht="24" customHeight="1" thickBot="1">
      <c r="A7" s="78" t="str">
        <f>Coordonnées!$D$19</f>
        <v>-</v>
      </c>
      <c r="B7" s="79"/>
      <c r="C7" s="80"/>
      <c r="D7" s="80"/>
      <c r="E7" s="353"/>
      <c r="F7" s="354"/>
      <c r="H7" s="18"/>
    </row>
    <row r="8" spans="1:8" ht="15" customHeight="1">
      <c r="A8" s="350" t="s">
        <v>89</v>
      </c>
      <c r="B8" s="351"/>
      <c r="C8" s="351"/>
      <c r="D8" s="351"/>
      <c r="E8" s="351"/>
      <c r="F8" s="352"/>
      <c r="H8" s="18"/>
    </row>
    <row r="9" spans="1:8" ht="20.25" customHeight="1">
      <c r="A9" s="81" t="str">
        <f>Coordonnées!$D$25</f>
        <v>-</v>
      </c>
      <c r="B9" s="82"/>
      <c r="C9" s="82"/>
      <c r="D9" s="82"/>
      <c r="E9" s="82"/>
      <c r="F9" s="83"/>
      <c r="H9" s="18"/>
    </row>
    <row r="10" spans="1:8" ht="18" customHeight="1" thickBot="1">
      <c r="A10" s="84" t="str">
        <f>Coordonnées!$D$29</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INDEX(Omgevingstemperatuur,MATCH(1!D14,Temperatuur,0))</f>
        <v>-</v>
      </c>
      <c r="F14" s="87" t="str">
        <f>INDEX(AA,MATCH(1!D14,Temperatuur,0))</f>
        <v>-</v>
      </c>
      <c r="G14" s="19"/>
      <c r="H14" s="18"/>
    </row>
    <row r="15" spans="1:8" ht="15" thickBot="1">
      <c r="A15" s="356"/>
      <c r="B15" s="339"/>
      <c r="C15" s="342"/>
      <c r="D15" s="88" t="s">
        <v>215</v>
      </c>
      <c r="E15" s="89" t="str">
        <f>INDEX(Omgevingstemperatuur,MATCH(1!D15,Temperatuur,0))</f>
        <v>-</v>
      </c>
      <c r="F15" s="90" t="str">
        <f>INDEX(AA,MATCH(1!D15,Temperatuur,0))</f>
        <v>-</v>
      </c>
      <c r="G15" s="19"/>
      <c r="H15" s="18"/>
    </row>
    <row r="16" spans="1:8" ht="15" thickBot="1">
      <c r="A16" s="356"/>
      <c r="B16" s="340"/>
      <c r="C16" s="343"/>
      <c r="D16" s="91" t="s">
        <v>215</v>
      </c>
      <c r="E16" s="92" t="str">
        <f>INDEX(Omgevingstemperatuur,MATCH(1!D16,Temperatuur,0))</f>
        <v>-</v>
      </c>
      <c r="F16" s="93" t="str">
        <f>INDEX(AA,MATCH(1!D16,Temperatuur,0))</f>
        <v>-</v>
      </c>
      <c r="G16" s="19"/>
      <c r="H16" s="18"/>
    </row>
    <row r="17" spans="1:8" ht="15" thickBot="1">
      <c r="A17" s="356"/>
      <c r="B17" s="344" t="s">
        <v>91</v>
      </c>
      <c r="C17" s="347" t="s">
        <v>72</v>
      </c>
      <c r="D17" s="94" t="s">
        <v>215</v>
      </c>
      <c r="E17" s="95" t="str">
        <f>INDEX(Water,MATCH(1!D17,Aanwezigheid,0))</f>
        <v>-</v>
      </c>
      <c r="F17" s="96" t="str">
        <f>INDEX(AD,MATCH(1!D17,Aanwezigheid,0))</f>
        <v>-</v>
      </c>
      <c r="G17" s="20"/>
      <c r="H17" s="18"/>
    </row>
    <row r="18" spans="1:8" ht="15" thickBot="1">
      <c r="A18" s="356"/>
      <c r="B18" s="345"/>
      <c r="C18" s="348"/>
      <c r="D18" s="97" t="s">
        <v>215</v>
      </c>
      <c r="E18" s="98" t="str">
        <f>INDEX(Water,MATCH(1!D18,Aanwezigheid,0))</f>
        <v>-</v>
      </c>
      <c r="F18" s="99" t="str">
        <f>INDEX(AD,MATCH(1!D18,Aanwezigheid,0))</f>
        <v>-</v>
      </c>
      <c r="G18" s="20"/>
      <c r="H18" s="18"/>
    </row>
    <row r="19" spans="1:8" ht="15" thickBot="1">
      <c r="A19" s="356"/>
      <c r="B19" s="346"/>
      <c r="C19" s="349"/>
      <c r="D19" s="100" t="s">
        <v>215</v>
      </c>
      <c r="E19" s="101" t="str">
        <f>INDEX(Water,MATCH(1!D19,Aanwezigheid,0))</f>
        <v>-</v>
      </c>
      <c r="F19" s="102" t="str">
        <f>INDEX(AD,MATCH(1!D19,Aanwezigheid,0))</f>
        <v>-</v>
      </c>
      <c r="G19" s="20"/>
      <c r="H19" s="18"/>
    </row>
    <row r="20" spans="1:8" ht="15" thickBot="1">
      <c r="A20" s="356"/>
      <c r="B20" s="338" t="s">
        <v>92</v>
      </c>
      <c r="C20" s="341" t="s">
        <v>73</v>
      </c>
      <c r="D20" s="85" t="s">
        <v>215</v>
      </c>
      <c r="E20" s="86"/>
      <c r="F20" s="103" t="str">
        <f>INDEX(AE,MATCH(1!D20,Afmetingen,0))</f>
        <v>-</v>
      </c>
      <c r="G20" s="20"/>
      <c r="H20" s="18"/>
    </row>
    <row r="21" spans="1:8" ht="15" thickBot="1">
      <c r="A21" s="356"/>
      <c r="B21" s="339"/>
      <c r="C21" s="342"/>
      <c r="D21" s="88" t="s">
        <v>215</v>
      </c>
      <c r="E21" s="89"/>
      <c r="F21" s="104" t="str">
        <f>INDEX(AE,MATCH(1!D21,Afmetingen,0))</f>
        <v>-</v>
      </c>
      <c r="G21" s="20"/>
      <c r="H21" s="18"/>
    </row>
    <row r="22" spans="1:8" ht="15" thickBot="1">
      <c r="A22" s="356"/>
      <c r="B22" s="340"/>
      <c r="C22" s="343"/>
      <c r="D22" s="91" t="s">
        <v>215</v>
      </c>
      <c r="E22" s="92"/>
      <c r="F22" s="105" t="str">
        <f>INDEX(AE,MATCH(1!D22,Afmetingen,0))</f>
        <v>-</v>
      </c>
      <c r="G22" s="20"/>
      <c r="H22" s="18"/>
    </row>
    <row r="23" spans="1:8" ht="15" thickBot="1">
      <c r="A23" s="356"/>
      <c r="B23" s="344" t="s">
        <v>93</v>
      </c>
      <c r="C23" s="347" t="s">
        <v>74</v>
      </c>
      <c r="D23" s="106" t="s">
        <v>215</v>
      </c>
      <c r="E23" s="95" t="str">
        <f>INDEX(Stoffen,MATCH(1!D23,Corrosieve,0))</f>
        <v>-</v>
      </c>
      <c r="F23" s="107" t="str">
        <f>INDEX(AF,MATCH(1!D23,Corrosieve,0))</f>
        <v>-</v>
      </c>
      <c r="G23" s="20"/>
      <c r="H23" s="18"/>
    </row>
    <row r="24" spans="1:8" ht="15" thickBot="1">
      <c r="A24" s="356"/>
      <c r="B24" s="345"/>
      <c r="C24" s="348"/>
      <c r="D24" s="108" t="s">
        <v>215</v>
      </c>
      <c r="E24" s="98" t="str">
        <f>INDEX(Stoffen,MATCH(1!D24,Corrosieve,0))</f>
        <v>-</v>
      </c>
      <c r="F24" s="109" t="str">
        <f>INDEX(AF,MATCH(1!D24,Corrosieve,0))</f>
        <v>-</v>
      </c>
      <c r="G24" s="20"/>
      <c r="H24" s="18"/>
    </row>
    <row r="25" spans="1:8" ht="15" thickBot="1">
      <c r="A25" s="356"/>
      <c r="B25" s="346"/>
      <c r="C25" s="349"/>
      <c r="D25" s="110" t="s">
        <v>215</v>
      </c>
      <c r="E25" s="101" t="str">
        <f>INDEX(Stoffen,MATCH(1!D25,Corrosieve,0))</f>
        <v>-</v>
      </c>
      <c r="F25" s="111" t="str">
        <f>INDEX(AF,MATCH(1!D25,Corrosieve,0))</f>
        <v>-</v>
      </c>
      <c r="G25" s="20"/>
      <c r="H25" s="18"/>
    </row>
    <row r="26" spans="1:8" ht="15" thickBot="1">
      <c r="A26" s="356"/>
      <c r="B26" s="338" t="s">
        <v>94</v>
      </c>
      <c r="C26" s="341" t="s">
        <v>75</v>
      </c>
      <c r="D26" s="85" t="s">
        <v>215</v>
      </c>
      <c r="E26" s="86"/>
      <c r="F26" s="103" t="str">
        <f>INDEX(AG,MATCH(1!D26,IP,0))</f>
        <v>-</v>
      </c>
      <c r="G26" s="20"/>
      <c r="H26" s="18"/>
    </row>
    <row r="27" spans="1:8" ht="15" thickBot="1">
      <c r="A27" s="356"/>
      <c r="B27" s="339"/>
      <c r="C27" s="342"/>
      <c r="D27" s="88" t="s">
        <v>215</v>
      </c>
      <c r="E27" s="89"/>
      <c r="F27" s="104" t="str">
        <f>INDEX(AG,MATCH(1!D27,IP,0))</f>
        <v>-</v>
      </c>
      <c r="G27" s="20"/>
      <c r="H27" s="18"/>
    </row>
    <row r="28" spans="1:8" ht="15" thickBot="1">
      <c r="A28" s="356"/>
      <c r="B28" s="340"/>
      <c r="C28" s="343"/>
      <c r="D28" s="91" t="s">
        <v>215</v>
      </c>
      <c r="E28" s="92"/>
      <c r="F28" s="105" t="str">
        <f>INDEX(AG,MATCH(1!D28,IP,0))</f>
        <v>-</v>
      </c>
      <c r="G28" s="20"/>
      <c r="H28" s="18"/>
    </row>
    <row r="29" spans="1:8" ht="27" customHeight="1" thickBot="1">
      <c r="A29" s="356"/>
      <c r="B29" s="344" t="s">
        <v>95</v>
      </c>
      <c r="C29" s="347" t="s">
        <v>76</v>
      </c>
      <c r="D29" s="106" t="s">
        <v>215</v>
      </c>
      <c r="E29" s="95"/>
      <c r="F29" s="107" t="str">
        <f>INDEX(AH,MATCH(1!D29,Trillingen,0))</f>
        <v>-</v>
      </c>
      <c r="G29" s="20"/>
      <c r="H29" s="18"/>
    </row>
    <row r="30" spans="1:8" ht="15" thickBot="1">
      <c r="A30" s="356"/>
      <c r="B30" s="346"/>
      <c r="C30" s="349"/>
      <c r="D30" s="110" t="s">
        <v>215</v>
      </c>
      <c r="E30" s="101"/>
      <c r="F30" s="111" t="str">
        <f>INDEX(AH,MATCH(1!D30,Trillingen,0))</f>
        <v>-</v>
      </c>
      <c r="G30" s="20"/>
      <c r="H30" s="18"/>
    </row>
    <row r="31" spans="1:8" ht="30.75" customHeight="1" thickBot="1">
      <c r="A31" s="356"/>
      <c r="B31" s="71" t="s">
        <v>96</v>
      </c>
      <c r="C31" s="72" t="s">
        <v>77</v>
      </c>
      <c r="D31" s="112" t="s">
        <v>215</v>
      </c>
      <c r="E31" s="113" t="str">
        <f>INDEX(Flora,MATCH(1!D31,Flora_V,0))</f>
        <v>-</v>
      </c>
      <c r="F31" s="114" t="str">
        <f>INDEX(AK,MATCH(1!D31,Flora_V,0))</f>
        <v>-</v>
      </c>
      <c r="G31" s="20"/>
      <c r="H31" s="18"/>
    </row>
    <row r="32" spans="1:8" ht="27" customHeight="1" thickBot="1">
      <c r="A32" s="356"/>
      <c r="B32" s="73" t="s">
        <v>97</v>
      </c>
      <c r="C32" s="74" t="s">
        <v>78</v>
      </c>
      <c r="D32" s="115" t="s">
        <v>215</v>
      </c>
      <c r="E32" s="116" t="str">
        <f>INDEX(Fauna,MATCH(1!D32,Fauna_V,0))</f>
        <v>-</v>
      </c>
      <c r="F32" s="117" t="str">
        <f>INDEX(AL,MATCH(1!D32,Fauna_V,0))</f>
        <v>-</v>
      </c>
      <c r="G32" s="20"/>
      <c r="H32" s="18"/>
    </row>
    <row r="33" spans="1:8" ht="15" thickBot="1">
      <c r="A33" s="356"/>
      <c r="B33" s="338" t="s">
        <v>98</v>
      </c>
      <c r="C33" s="341" t="s">
        <v>79</v>
      </c>
      <c r="D33" s="85" t="s">
        <v>215</v>
      </c>
      <c r="E33" s="86"/>
      <c r="F33" s="103" t="str">
        <f>INDEX(AM,MATCH(1!D33,Electro,0))</f>
        <v>-</v>
      </c>
      <c r="G33" s="20"/>
      <c r="H33" s="18"/>
    </row>
    <row r="34" spans="1:8" ht="15" thickBot="1">
      <c r="A34" s="356"/>
      <c r="B34" s="339"/>
      <c r="C34" s="342"/>
      <c r="D34" s="88" t="s">
        <v>215</v>
      </c>
      <c r="E34" s="89"/>
      <c r="F34" s="104" t="str">
        <f>INDEX(AM,MATCH(1!D34,Electro,0))</f>
        <v>-</v>
      </c>
      <c r="G34" s="20"/>
      <c r="H34" s="18"/>
    </row>
    <row r="35" spans="1:8" ht="15" thickBot="1">
      <c r="A35" s="356"/>
      <c r="B35" s="340"/>
      <c r="C35" s="343"/>
      <c r="D35" s="91" t="s">
        <v>215</v>
      </c>
      <c r="E35" s="92"/>
      <c r="F35" s="105" t="str">
        <f>INDEX(AM,MATCH(1!D35,Electro,0))</f>
        <v>-</v>
      </c>
      <c r="G35" s="20"/>
      <c r="H35" s="18"/>
    </row>
    <row r="36" spans="1:8" ht="15" thickBot="1">
      <c r="A36" s="356"/>
      <c r="B36" s="73" t="s">
        <v>99</v>
      </c>
      <c r="C36" s="74" t="s">
        <v>80</v>
      </c>
      <c r="D36" s="115" t="s">
        <v>215</v>
      </c>
      <c r="E36" s="116"/>
      <c r="F36" s="117" t="str">
        <f>INDEX(AN,MATCH(1!D36,Zonne,0))</f>
        <v>-</v>
      </c>
      <c r="G36" s="20"/>
      <c r="H36" s="18"/>
    </row>
    <row r="37" spans="1:8" ht="15" thickBot="1">
      <c r="A37" s="357" t="s">
        <v>355</v>
      </c>
      <c r="B37" s="338" t="s">
        <v>100</v>
      </c>
      <c r="C37" s="341" t="s">
        <v>81</v>
      </c>
      <c r="D37" s="85" t="s">
        <v>215</v>
      </c>
      <c r="E37" s="86" t="str">
        <f>INDEX(Bekwa_V,MATCH(1!D37,Bekwa,0))</f>
        <v>-</v>
      </c>
      <c r="F37" s="103" t="str">
        <f>INDEX(BA,MATCH(1!D37,Bekwa,0))</f>
        <v>-</v>
      </c>
      <c r="G37" s="20"/>
      <c r="H37" s="18"/>
    </row>
    <row r="38" spans="1:8" ht="15" thickBot="1">
      <c r="A38" s="357"/>
      <c r="B38" s="339"/>
      <c r="C38" s="342"/>
      <c r="D38" s="88" t="s">
        <v>215</v>
      </c>
      <c r="E38" s="89" t="str">
        <f>INDEX(Bekwa_V,MATCH(1!D38,Bekwa,0))</f>
        <v>-</v>
      </c>
      <c r="F38" s="104" t="str">
        <f>INDEX(BA,MATCH(1!D38,Bekwa,0))</f>
        <v>-</v>
      </c>
      <c r="G38" s="20"/>
      <c r="H38" s="18"/>
    </row>
    <row r="39" spans="1:8" ht="15" thickBot="1">
      <c r="A39" s="357"/>
      <c r="B39" s="340"/>
      <c r="C39" s="343"/>
      <c r="D39" s="91" t="s">
        <v>215</v>
      </c>
      <c r="E39" s="92" t="str">
        <f>INDEX(Bekwa_V,MATCH(1!D39,Bekwa,0))</f>
        <v>-</v>
      </c>
      <c r="F39" s="105" t="str">
        <f>INDEX(BA,MATCH(1!D39,Bekwa,0))</f>
        <v>-</v>
      </c>
      <c r="G39" s="20"/>
      <c r="H39" s="18"/>
    </row>
    <row r="40" spans="1:8" ht="15" thickBot="1">
      <c r="A40" s="357"/>
      <c r="B40" s="344" t="s">
        <v>101</v>
      </c>
      <c r="C40" s="347" t="s">
        <v>82</v>
      </c>
      <c r="D40" s="106" t="s">
        <v>215</v>
      </c>
      <c r="E40" s="95"/>
      <c r="F40" s="107" t="str">
        <f>INDEX(BB,MATCH(1!D40,Toest,0))</f>
        <v>-</v>
      </c>
      <c r="G40" s="20"/>
      <c r="H40" s="18"/>
    </row>
    <row r="41" spans="1:8" ht="15" thickBot="1">
      <c r="A41" s="357"/>
      <c r="B41" s="346"/>
      <c r="C41" s="349"/>
      <c r="D41" s="110" t="s">
        <v>215</v>
      </c>
      <c r="E41" s="101"/>
      <c r="F41" s="111" t="str">
        <f>INDEX(BB,MATCH(1!D41,Toest,0))</f>
        <v>-</v>
      </c>
      <c r="G41" s="20"/>
      <c r="H41" s="18"/>
    </row>
    <row r="42" spans="1:8" ht="15" thickBot="1">
      <c r="A42" s="357"/>
      <c r="B42" s="338" t="s">
        <v>102</v>
      </c>
      <c r="C42" s="341" t="s">
        <v>83</v>
      </c>
      <c r="D42" s="85" t="s">
        <v>215</v>
      </c>
      <c r="E42" s="86" t="str">
        <f>INDEX(Aanrak_V,MATCH(1!D42,Aanrak,0))</f>
        <v>-</v>
      </c>
      <c r="F42" s="103" t="str">
        <f>INDEX(BC,MATCH(1!D42,Aanrak,0))</f>
        <v>-</v>
      </c>
      <c r="G42" s="20"/>
      <c r="H42" s="18"/>
    </row>
    <row r="43" spans="1:8" ht="15" thickBot="1">
      <c r="A43" s="357"/>
      <c r="B43" s="340"/>
      <c r="C43" s="343"/>
      <c r="D43" s="91" t="s">
        <v>215</v>
      </c>
      <c r="E43" s="92" t="str">
        <f>INDEX(Aanrak_V,MATCH(1!D43,Aanrak,0))</f>
        <v>-</v>
      </c>
      <c r="F43" s="105" t="str">
        <f>INDEX(BC,MATCH(1!D43,Aanrak,0))</f>
        <v>-</v>
      </c>
      <c r="G43" s="20"/>
      <c r="H43" s="18"/>
    </row>
    <row r="44" spans="1:8" ht="15" thickBot="1">
      <c r="A44" s="357"/>
      <c r="B44" s="344" t="s">
        <v>103</v>
      </c>
      <c r="C44" s="347" t="s">
        <v>84</v>
      </c>
      <c r="D44" s="106" t="s">
        <v>215</v>
      </c>
      <c r="E44" s="95" t="str">
        <f>INDEX(Ontruim_V,MATCH(1!D44,Ontruim,0))</f>
        <v>-</v>
      </c>
      <c r="F44" s="107" t="str">
        <f>INDEX(BD,MATCH(1!D44,Ontruim,0))</f>
        <v>-</v>
      </c>
      <c r="G44" s="20"/>
      <c r="H44" s="18"/>
    </row>
    <row r="45" spans="1:8" ht="15" thickBot="1">
      <c r="A45" s="357"/>
      <c r="B45" s="346"/>
      <c r="C45" s="349"/>
      <c r="D45" s="110" t="s">
        <v>215</v>
      </c>
      <c r="E45" s="101" t="str">
        <f>INDEX(Ontruim_V,MATCH(1!D45,Ontruim,0))</f>
        <v>-</v>
      </c>
      <c r="F45" s="111" t="str">
        <f>INDEX(BD,MATCH(1!D45,Ontruim,0))</f>
        <v>-</v>
      </c>
      <c r="G45" s="20"/>
      <c r="H45" s="18"/>
    </row>
    <row r="46" spans="1:8" ht="15" thickBot="1">
      <c r="A46" s="357"/>
      <c r="B46" s="338" t="s">
        <v>104</v>
      </c>
      <c r="C46" s="341" t="s">
        <v>85</v>
      </c>
      <c r="D46" s="85" t="s">
        <v>215</v>
      </c>
      <c r="E46" s="86" t="str">
        <f>INDEX(Aard_V,MATCH(1!D46,Aard,0))</f>
        <v>-</v>
      </c>
      <c r="F46" s="103" t="str">
        <f>INDEX(BE,MATCH(1!D46,Aard,0))</f>
        <v>-</v>
      </c>
      <c r="G46" s="20"/>
      <c r="H46" s="18"/>
    </row>
    <row r="47" spans="1:8" ht="15" thickBot="1">
      <c r="A47" s="357"/>
      <c r="B47" s="339"/>
      <c r="C47" s="342"/>
      <c r="D47" s="88" t="s">
        <v>215</v>
      </c>
      <c r="E47" s="89" t="str">
        <f>INDEX(Aard_V,MATCH(1!D47,Aard,0))</f>
        <v>-</v>
      </c>
      <c r="F47" s="104" t="str">
        <f>INDEX(BE,MATCH(1!D47,Aard,0))</f>
        <v>-</v>
      </c>
      <c r="G47" s="20"/>
      <c r="H47" s="18"/>
    </row>
    <row r="48" spans="1:8" ht="15" thickBot="1">
      <c r="A48" s="357"/>
      <c r="B48" s="340"/>
      <c r="C48" s="343"/>
      <c r="D48" s="91" t="s">
        <v>215</v>
      </c>
      <c r="E48" s="92" t="str">
        <f>INDEX(Aard_V,MATCH(1!D48,Aard,0))</f>
        <v>-</v>
      </c>
      <c r="F48" s="105" t="str">
        <f>INDEX(BE,MATCH(1!D48,Aard,0))</f>
        <v>-</v>
      </c>
      <c r="G48" s="20"/>
      <c r="H48" s="18"/>
    </row>
    <row r="49" spans="1:8" ht="21.75" customHeight="1" thickBot="1">
      <c r="A49" s="358" t="s">
        <v>354</v>
      </c>
      <c r="B49" s="73" t="s">
        <v>105</v>
      </c>
      <c r="C49" s="74" t="s">
        <v>86</v>
      </c>
      <c r="D49" s="115" t="s">
        <v>215</v>
      </c>
      <c r="E49" s="116" t="str">
        <f>INDEX(Bouw_V,MATCH(1!D49,Bouw,0))</f>
        <v>–</v>
      </c>
      <c r="F49" s="117" t="str">
        <f>INDEX(CA,MATCH(1!D49,Bouw,0))</f>
        <v>-</v>
      </c>
      <c r="G49" s="20"/>
      <c r="H49" s="18"/>
    </row>
    <row r="50" spans="1:8" ht="22.5" customHeight="1" thickBot="1">
      <c r="A50" s="358"/>
      <c r="B50" s="338" t="s">
        <v>106</v>
      </c>
      <c r="C50" s="341" t="s">
        <v>87</v>
      </c>
      <c r="D50" s="85" t="s">
        <v>215</v>
      </c>
      <c r="E50" s="86" t="str">
        <f>INDEX(Structuur_V,MATCH(1!D50,Structuur,0))</f>
        <v>-</v>
      </c>
      <c r="F50" s="103" t="str">
        <f>INDEX(CB,MATCH(1!D50,Structuur,0))</f>
        <v>-</v>
      </c>
      <c r="G50" s="20"/>
      <c r="H50" s="18"/>
    </row>
    <row r="51" spans="1:8" ht="22.5" customHeight="1" thickBot="1">
      <c r="A51" s="358"/>
      <c r="B51" s="339"/>
      <c r="C51" s="342"/>
      <c r="D51" s="88" t="s">
        <v>215</v>
      </c>
      <c r="E51" s="89" t="str">
        <f>INDEX(Structuur_V,MATCH(1!D51,Structuur,0))</f>
        <v>-</v>
      </c>
      <c r="F51" s="104" t="str">
        <f>INDEX(CB,MATCH(1!D51,Structuur,0))</f>
        <v>-</v>
      </c>
      <c r="G51" s="20"/>
      <c r="H51" s="18"/>
    </row>
    <row r="52" spans="1:8" ht="22.5" customHeight="1" thickBot="1">
      <c r="A52" s="358"/>
      <c r="B52" s="340"/>
      <c r="C52" s="343"/>
      <c r="D52" s="91" t="s">
        <v>215</v>
      </c>
      <c r="E52" s="92" t="str">
        <f>INDEX(Structuur_V,MATCH(1!D52,Structuur,0))</f>
        <v>-</v>
      </c>
      <c r="F52" s="105" t="str">
        <f>INDEX(CB,MATCH(1!D52,Structuur,0))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4"/>
      <c r="E54" s="23"/>
    </row>
    <row r="55" spans="2:5" ht="13.5">
      <c r="B55" s="355"/>
      <c r="C55" s="54"/>
      <c r="E55" s="21"/>
    </row>
  </sheetData>
  <sheetProtection password="DC42" sheet="1" formatCells="0" formatColumns="0" formatRows="0"/>
  <mergeCells count="38">
    <mergeCell ref="B54:B55"/>
    <mergeCell ref="A14:A36"/>
    <mergeCell ref="A37:A48"/>
    <mergeCell ref="A49:A52"/>
    <mergeCell ref="A4:F4"/>
    <mergeCell ref="E5:F5"/>
    <mergeCell ref="A8:F8"/>
    <mergeCell ref="E10:F10"/>
    <mergeCell ref="B44:B45"/>
    <mergeCell ref="C44:C45"/>
    <mergeCell ref="B50:B52"/>
    <mergeCell ref="C50:C52"/>
    <mergeCell ref="B37:B39"/>
    <mergeCell ref="C37:C39"/>
    <mergeCell ref="B40:B41"/>
    <mergeCell ref="C40:C41"/>
    <mergeCell ref="B42:B43"/>
    <mergeCell ref="C42:C43"/>
    <mergeCell ref="B29:B30"/>
    <mergeCell ref="C29:C30"/>
    <mergeCell ref="B33:B35"/>
    <mergeCell ref="C33:C35"/>
    <mergeCell ref="B46:B48"/>
    <mergeCell ref="C46:C48"/>
    <mergeCell ref="B20:B22"/>
    <mergeCell ref="C20:C22"/>
    <mergeCell ref="B23:B25"/>
    <mergeCell ref="C23:C25"/>
    <mergeCell ref="B26:B28"/>
    <mergeCell ref="C26:C28"/>
    <mergeCell ref="B1:F3"/>
    <mergeCell ref="E11:F11"/>
    <mergeCell ref="B14:B16"/>
    <mergeCell ref="C14:C16"/>
    <mergeCell ref="B17:B19"/>
    <mergeCell ref="C17:C19"/>
    <mergeCell ref="A6:F6"/>
    <mergeCell ref="E7:F7"/>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5.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9.5" customHeight="1" thickBot="1">
      <c r="A5" s="75" t="str">
        <f>Coordonnées!$D$12</f>
        <v>-</v>
      </c>
      <c r="B5" s="76"/>
      <c r="C5" s="77"/>
      <c r="D5" s="62"/>
      <c r="E5" s="362"/>
      <c r="F5" s="363"/>
      <c r="H5" s="18"/>
    </row>
    <row r="6" spans="1:8" ht="15" customHeight="1">
      <c r="A6" s="350" t="s">
        <v>372</v>
      </c>
      <c r="B6" s="351"/>
      <c r="C6" s="351"/>
      <c r="D6" s="351"/>
      <c r="E6" s="351"/>
      <c r="F6" s="352"/>
      <c r="H6" s="18"/>
    </row>
    <row r="7" spans="1:8" ht="20.25" customHeight="1" thickBot="1">
      <c r="A7" s="78" t="str">
        <f>Coordonnées!$D$19</f>
        <v>-</v>
      </c>
      <c r="B7" s="79"/>
      <c r="C7" s="80"/>
      <c r="D7" s="80"/>
      <c r="E7" s="353"/>
      <c r="F7" s="354"/>
      <c r="H7" s="18"/>
    </row>
    <row r="8" spans="1:8" ht="15" customHeight="1">
      <c r="A8" s="350" t="s">
        <v>89</v>
      </c>
      <c r="B8" s="351"/>
      <c r="C8" s="351"/>
      <c r="D8" s="351"/>
      <c r="E8" s="351"/>
      <c r="F8" s="352"/>
      <c r="H8" s="18"/>
    </row>
    <row r="9" spans="1:8" ht="20.25" customHeight="1">
      <c r="A9" s="81" t="str">
        <f>Coordonnées!$D$25</f>
        <v>-</v>
      </c>
      <c r="B9" s="82"/>
      <c r="C9" s="82"/>
      <c r="D9" s="82"/>
      <c r="E9" s="82"/>
      <c r="F9" s="83"/>
      <c r="H9" s="18"/>
    </row>
    <row r="10" spans="1:8" ht="20.25" customHeight="1" thickBot="1">
      <c r="A10" s="84" t="str">
        <f>Coordonnées!$D$30</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INDEX(Omgevingstemperatuur,MATCH(2!D14,Temperatuur,0))</f>
        <v>-</v>
      </c>
      <c r="F14" s="87" t="str">
        <f>INDEX(AA,MATCH(2!D14,Temperatuur,0))</f>
        <v>-</v>
      </c>
      <c r="G14" s="19"/>
      <c r="H14" s="18"/>
    </row>
    <row r="15" spans="1:8" ht="15" thickBot="1">
      <c r="A15" s="356"/>
      <c r="B15" s="339"/>
      <c r="C15" s="342"/>
      <c r="D15" s="88" t="s">
        <v>215</v>
      </c>
      <c r="E15" s="89" t="str">
        <f>INDEX(Omgevingstemperatuur,MATCH(2!D15,Temperatuur,0))</f>
        <v>-</v>
      </c>
      <c r="F15" s="90" t="str">
        <f>INDEX(AA,MATCH(2!D15,Temperatuur,0))</f>
        <v>-</v>
      </c>
      <c r="G15" s="19"/>
      <c r="H15" s="18"/>
    </row>
    <row r="16" spans="1:8" ht="15" thickBot="1">
      <c r="A16" s="356"/>
      <c r="B16" s="340"/>
      <c r="C16" s="343"/>
      <c r="D16" s="91" t="s">
        <v>215</v>
      </c>
      <c r="E16" s="92" t="str">
        <f>INDEX(Omgevingstemperatuur,MATCH(2!D16,Temperatuur,0))</f>
        <v>-</v>
      </c>
      <c r="F16" s="93" t="str">
        <f>INDEX(AA,MATCH(2!D16,Temperatuur,0))</f>
        <v>-</v>
      </c>
      <c r="G16" s="19"/>
      <c r="H16" s="18"/>
    </row>
    <row r="17" spans="1:8" ht="15" thickBot="1">
      <c r="A17" s="356"/>
      <c r="B17" s="344" t="s">
        <v>91</v>
      </c>
      <c r="C17" s="347" t="s">
        <v>72</v>
      </c>
      <c r="D17" s="94" t="s">
        <v>215</v>
      </c>
      <c r="E17" s="95" t="str">
        <f>INDEX(Water,MATCH(2!D17,Aanwezigheid,0))</f>
        <v>-</v>
      </c>
      <c r="F17" s="96" t="str">
        <f>INDEX(AD,MATCH(2!D17,Aanwezigheid,0))</f>
        <v>-</v>
      </c>
      <c r="G17" s="20"/>
      <c r="H17" s="18"/>
    </row>
    <row r="18" spans="1:8" ht="15" thickBot="1">
      <c r="A18" s="356"/>
      <c r="B18" s="345"/>
      <c r="C18" s="348"/>
      <c r="D18" s="97" t="s">
        <v>215</v>
      </c>
      <c r="E18" s="98" t="str">
        <f>INDEX(Water,MATCH(2!D18,Aanwezigheid,0))</f>
        <v>-</v>
      </c>
      <c r="F18" s="99" t="str">
        <f>INDEX(AD,MATCH(2!D18,Aanwezigheid,0))</f>
        <v>-</v>
      </c>
      <c r="G18" s="20"/>
      <c r="H18" s="18"/>
    </row>
    <row r="19" spans="1:8" ht="15" thickBot="1">
      <c r="A19" s="356"/>
      <c r="B19" s="346"/>
      <c r="C19" s="349"/>
      <c r="D19" s="100" t="s">
        <v>215</v>
      </c>
      <c r="E19" s="101" t="str">
        <f>INDEX(Water,MATCH(2!D19,Aanwezigheid,0))</f>
        <v>-</v>
      </c>
      <c r="F19" s="102" t="str">
        <f>INDEX(AD,MATCH(2!D19,Aanwezigheid,0))</f>
        <v>-</v>
      </c>
      <c r="G19" s="20"/>
      <c r="H19" s="18"/>
    </row>
    <row r="20" spans="1:8" ht="15" thickBot="1">
      <c r="A20" s="356"/>
      <c r="B20" s="338" t="s">
        <v>92</v>
      </c>
      <c r="C20" s="341" t="s">
        <v>73</v>
      </c>
      <c r="D20" s="85" t="s">
        <v>215</v>
      </c>
      <c r="E20" s="86"/>
      <c r="F20" s="103" t="str">
        <f>INDEX(AE,MATCH(2!D20,Afmetingen,0))</f>
        <v>-</v>
      </c>
      <c r="G20" s="20"/>
      <c r="H20" s="18"/>
    </row>
    <row r="21" spans="1:8" ht="15" thickBot="1">
      <c r="A21" s="356"/>
      <c r="B21" s="339"/>
      <c r="C21" s="342"/>
      <c r="D21" s="88" t="s">
        <v>215</v>
      </c>
      <c r="E21" s="89"/>
      <c r="F21" s="104" t="str">
        <f>INDEX(AE,MATCH(2!D21,Afmetingen,0))</f>
        <v>-</v>
      </c>
      <c r="G21" s="20"/>
      <c r="H21" s="18"/>
    </row>
    <row r="22" spans="1:8" ht="15" thickBot="1">
      <c r="A22" s="356"/>
      <c r="B22" s="340"/>
      <c r="C22" s="343"/>
      <c r="D22" s="91" t="s">
        <v>215</v>
      </c>
      <c r="E22" s="92"/>
      <c r="F22" s="105" t="str">
        <f>INDEX(AE,MATCH(2!D22,Afmetingen,0))</f>
        <v>-</v>
      </c>
      <c r="G22" s="20"/>
      <c r="H22" s="18"/>
    </row>
    <row r="23" spans="1:8" ht="15" thickBot="1">
      <c r="A23" s="356"/>
      <c r="B23" s="344" t="s">
        <v>93</v>
      </c>
      <c r="C23" s="347" t="s">
        <v>74</v>
      </c>
      <c r="D23" s="106" t="s">
        <v>215</v>
      </c>
      <c r="E23" s="95" t="str">
        <f>INDEX(Stoffen,MATCH(2!D23,Corrosieve,0))</f>
        <v>-</v>
      </c>
      <c r="F23" s="107" t="str">
        <f>INDEX(AF,MATCH(2!D23,Corrosieve,0))</f>
        <v>-</v>
      </c>
      <c r="G23" s="20"/>
      <c r="H23" s="18"/>
    </row>
    <row r="24" spans="1:8" ht="15" thickBot="1">
      <c r="A24" s="356"/>
      <c r="B24" s="345"/>
      <c r="C24" s="348"/>
      <c r="D24" s="108" t="s">
        <v>215</v>
      </c>
      <c r="E24" s="98" t="str">
        <f>INDEX(Stoffen,MATCH(2!D24,Corrosieve,0))</f>
        <v>-</v>
      </c>
      <c r="F24" s="109" t="str">
        <f>INDEX(AF,MATCH(2!D24,Corrosieve,0))</f>
        <v>-</v>
      </c>
      <c r="G24" s="20"/>
      <c r="H24" s="18"/>
    </row>
    <row r="25" spans="1:8" ht="15" thickBot="1">
      <c r="A25" s="356"/>
      <c r="B25" s="346"/>
      <c r="C25" s="349"/>
      <c r="D25" s="110" t="s">
        <v>215</v>
      </c>
      <c r="E25" s="101" t="str">
        <f>INDEX(Stoffen,MATCH(2!D25,Corrosieve,0))</f>
        <v>-</v>
      </c>
      <c r="F25" s="111" t="str">
        <f>INDEX(AF,MATCH(2!D25,Corrosieve,0))</f>
        <v>-</v>
      </c>
      <c r="G25" s="20"/>
      <c r="H25" s="18"/>
    </row>
    <row r="26" spans="1:8" ht="15" thickBot="1">
      <c r="A26" s="356"/>
      <c r="B26" s="338" t="s">
        <v>94</v>
      </c>
      <c r="C26" s="341" t="s">
        <v>75</v>
      </c>
      <c r="D26" s="85" t="s">
        <v>215</v>
      </c>
      <c r="E26" s="86"/>
      <c r="F26" s="103" t="str">
        <f>INDEX(AG,MATCH(2!D26,IP,0))</f>
        <v>-</v>
      </c>
      <c r="G26" s="20"/>
      <c r="H26" s="18"/>
    </row>
    <row r="27" spans="1:8" ht="15" thickBot="1">
      <c r="A27" s="356"/>
      <c r="B27" s="339"/>
      <c r="C27" s="342"/>
      <c r="D27" s="88" t="s">
        <v>215</v>
      </c>
      <c r="E27" s="89"/>
      <c r="F27" s="104" t="str">
        <f>INDEX(AG,MATCH(2!D27,IP,0))</f>
        <v>-</v>
      </c>
      <c r="G27" s="20"/>
      <c r="H27" s="18"/>
    </row>
    <row r="28" spans="1:8" ht="15" thickBot="1">
      <c r="A28" s="356"/>
      <c r="B28" s="340"/>
      <c r="C28" s="343"/>
      <c r="D28" s="91" t="s">
        <v>215</v>
      </c>
      <c r="E28" s="92"/>
      <c r="F28" s="105" t="str">
        <f>INDEX(AG,MATCH(2!D28,IP,0))</f>
        <v>-</v>
      </c>
      <c r="G28" s="20"/>
      <c r="H28" s="18"/>
    </row>
    <row r="29" spans="1:8" ht="27" customHeight="1" thickBot="1">
      <c r="A29" s="356"/>
      <c r="B29" s="344" t="s">
        <v>95</v>
      </c>
      <c r="C29" s="347" t="s">
        <v>76</v>
      </c>
      <c r="D29" s="106" t="s">
        <v>215</v>
      </c>
      <c r="E29" s="95"/>
      <c r="F29" s="107" t="str">
        <f>INDEX(AH,MATCH(2!D29,Trillingen,0))</f>
        <v>-</v>
      </c>
      <c r="G29" s="20"/>
      <c r="H29" s="18"/>
    </row>
    <row r="30" spans="1:8" ht="15" thickBot="1">
      <c r="A30" s="356"/>
      <c r="B30" s="346"/>
      <c r="C30" s="349"/>
      <c r="D30" s="110" t="s">
        <v>215</v>
      </c>
      <c r="E30" s="101"/>
      <c r="F30" s="111" t="str">
        <f>INDEX(AH,MATCH(2!D30,Trillingen,0))</f>
        <v>-</v>
      </c>
      <c r="G30" s="20"/>
      <c r="H30" s="18"/>
    </row>
    <row r="31" spans="1:8" ht="30.75" customHeight="1" thickBot="1">
      <c r="A31" s="356"/>
      <c r="B31" s="71" t="s">
        <v>96</v>
      </c>
      <c r="C31" s="72" t="s">
        <v>77</v>
      </c>
      <c r="D31" s="112" t="s">
        <v>215</v>
      </c>
      <c r="E31" s="113" t="str">
        <f>INDEX(Flora,MATCH(2!D31,Flora_V,0))</f>
        <v>-</v>
      </c>
      <c r="F31" s="114" t="str">
        <f>INDEX(AK,MATCH(2!D31,Flora_V,0))</f>
        <v>-</v>
      </c>
      <c r="G31" s="20"/>
      <c r="H31" s="18"/>
    </row>
    <row r="32" spans="1:8" ht="27" customHeight="1" thickBot="1">
      <c r="A32" s="356"/>
      <c r="B32" s="73" t="s">
        <v>97</v>
      </c>
      <c r="C32" s="74" t="s">
        <v>78</v>
      </c>
      <c r="D32" s="115" t="s">
        <v>215</v>
      </c>
      <c r="E32" s="116" t="str">
        <f>INDEX(Fauna,MATCH(2!D32,Fauna_V,0))</f>
        <v>-</v>
      </c>
      <c r="F32" s="117" t="str">
        <f>INDEX(AL,MATCH(2!D32,Fauna_V,0))</f>
        <v>-</v>
      </c>
      <c r="G32" s="20"/>
      <c r="H32" s="18"/>
    </row>
    <row r="33" spans="1:8" ht="15" thickBot="1">
      <c r="A33" s="356"/>
      <c r="B33" s="338" t="s">
        <v>98</v>
      </c>
      <c r="C33" s="341" t="s">
        <v>79</v>
      </c>
      <c r="D33" s="85" t="s">
        <v>215</v>
      </c>
      <c r="E33" s="86"/>
      <c r="F33" s="103" t="str">
        <f>INDEX(AM,MATCH(2!D33,Electro,0))</f>
        <v>-</v>
      </c>
      <c r="G33" s="20"/>
      <c r="H33" s="18"/>
    </row>
    <row r="34" spans="1:8" ht="15" thickBot="1">
      <c r="A34" s="356"/>
      <c r="B34" s="339"/>
      <c r="C34" s="342"/>
      <c r="D34" s="88" t="s">
        <v>215</v>
      </c>
      <c r="E34" s="89"/>
      <c r="F34" s="104" t="str">
        <f>INDEX(AM,MATCH(2!D34,Electro,0))</f>
        <v>-</v>
      </c>
      <c r="G34" s="20"/>
      <c r="H34" s="18"/>
    </row>
    <row r="35" spans="1:8" ht="15" thickBot="1">
      <c r="A35" s="356"/>
      <c r="B35" s="340"/>
      <c r="C35" s="343"/>
      <c r="D35" s="91" t="s">
        <v>215</v>
      </c>
      <c r="E35" s="92"/>
      <c r="F35" s="105" t="str">
        <f>INDEX(AM,MATCH(2!D35,Electro,0))</f>
        <v>-</v>
      </c>
      <c r="G35" s="20"/>
      <c r="H35" s="18"/>
    </row>
    <row r="36" spans="1:8" ht="15" thickBot="1">
      <c r="A36" s="356"/>
      <c r="B36" s="73" t="s">
        <v>99</v>
      </c>
      <c r="C36" s="74" t="s">
        <v>80</v>
      </c>
      <c r="D36" s="115" t="s">
        <v>215</v>
      </c>
      <c r="E36" s="116"/>
      <c r="F36" s="117" t="str">
        <f>INDEX(AN,MATCH(2!D36,Zonne,0))</f>
        <v>-</v>
      </c>
      <c r="G36" s="20"/>
      <c r="H36" s="18"/>
    </row>
    <row r="37" spans="1:8" ht="15" thickBot="1">
      <c r="A37" s="357" t="s">
        <v>355</v>
      </c>
      <c r="B37" s="338" t="s">
        <v>100</v>
      </c>
      <c r="C37" s="341" t="s">
        <v>81</v>
      </c>
      <c r="D37" s="85" t="s">
        <v>215</v>
      </c>
      <c r="E37" s="86" t="str">
        <f>INDEX(Bekwa_V,MATCH(2!D37,Bekwa,0))</f>
        <v>-</v>
      </c>
      <c r="F37" s="103" t="str">
        <f>INDEX(BA,MATCH(2!D37,Bekwa,0))</f>
        <v>-</v>
      </c>
      <c r="G37" s="20"/>
      <c r="H37" s="18"/>
    </row>
    <row r="38" spans="1:8" ht="15" thickBot="1">
      <c r="A38" s="357"/>
      <c r="B38" s="339"/>
      <c r="C38" s="342"/>
      <c r="D38" s="88" t="s">
        <v>215</v>
      </c>
      <c r="E38" s="89" t="str">
        <f>INDEX(Bekwa_V,MATCH(2!D38,Bekwa,0))</f>
        <v>-</v>
      </c>
      <c r="F38" s="104" t="str">
        <f>INDEX(BA,MATCH(2!D38,Bekwa,0))</f>
        <v>-</v>
      </c>
      <c r="G38" s="20"/>
      <c r="H38" s="18"/>
    </row>
    <row r="39" spans="1:8" ht="15" thickBot="1">
      <c r="A39" s="357"/>
      <c r="B39" s="340"/>
      <c r="C39" s="343"/>
      <c r="D39" s="91" t="s">
        <v>215</v>
      </c>
      <c r="E39" s="92" t="str">
        <f>INDEX(Bekwa_V,MATCH(2!D39,Bekwa,0))</f>
        <v>-</v>
      </c>
      <c r="F39" s="105" t="str">
        <f>INDEX(BA,MATCH(2!D39,Bekwa,0))</f>
        <v>-</v>
      </c>
      <c r="G39" s="20"/>
      <c r="H39" s="18"/>
    </row>
    <row r="40" spans="1:8" ht="15" thickBot="1">
      <c r="A40" s="357"/>
      <c r="B40" s="344" t="s">
        <v>101</v>
      </c>
      <c r="C40" s="347" t="s">
        <v>82</v>
      </c>
      <c r="D40" s="106" t="s">
        <v>215</v>
      </c>
      <c r="E40" s="95"/>
      <c r="F40" s="107" t="str">
        <f>INDEX(BB,MATCH(2!D40,Toest,0))</f>
        <v>-</v>
      </c>
      <c r="G40" s="20"/>
      <c r="H40" s="18"/>
    </row>
    <row r="41" spans="1:8" ht="15" thickBot="1">
      <c r="A41" s="357"/>
      <c r="B41" s="346"/>
      <c r="C41" s="349"/>
      <c r="D41" s="110" t="s">
        <v>215</v>
      </c>
      <c r="E41" s="101"/>
      <c r="F41" s="111" t="str">
        <f>INDEX(BB,MATCH(2!D41,Toest,0))</f>
        <v>-</v>
      </c>
      <c r="G41" s="20"/>
      <c r="H41" s="18"/>
    </row>
    <row r="42" spans="1:8" ht="15" thickBot="1">
      <c r="A42" s="357"/>
      <c r="B42" s="338" t="s">
        <v>102</v>
      </c>
      <c r="C42" s="341" t="s">
        <v>83</v>
      </c>
      <c r="D42" s="85" t="s">
        <v>215</v>
      </c>
      <c r="E42" s="86" t="str">
        <f>INDEX(Aanrak_V,MATCH(2!D42,Aanrak,0))</f>
        <v>-</v>
      </c>
      <c r="F42" s="103" t="str">
        <f>INDEX(BC,MATCH(2!D42,Aanrak,0))</f>
        <v>-</v>
      </c>
      <c r="G42" s="20"/>
      <c r="H42" s="18"/>
    </row>
    <row r="43" spans="1:8" ht="15" thickBot="1">
      <c r="A43" s="357"/>
      <c r="B43" s="340"/>
      <c r="C43" s="343"/>
      <c r="D43" s="91" t="s">
        <v>215</v>
      </c>
      <c r="E43" s="92" t="str">
        <f>INDEX(Aanrak_V,MATCH(2!D43,Aanrak,0))</f>
        <v>-</v>
      </c>
      <c r="F43" s="105" t="str">
        <f>INDEX(BC,MATCH(2!D43,Aanrak,0))</f>
        <v>-</v>
      </c>
      <c r="G43" s="20"/>
      <c r="H43" s="18"/>
    </row>
    <row r="44" spans="1:8" ht="15" thickBot="1">
      <c r="A44" s="357"/>
      <c r="B44" s="344" t="s">
        <v>103</v>
      </c>
      <c r="C44" s="347" t="s">
        <v>84</v>
      </c>
      <c r="D44" s="106" t="s">
        <v>215</v>
      </c>
      <c r="E44" s="95" t="str">
        <f>INDEX(Ontruim_V,MATCH(2!D44,Ontruim,0))</f>
        <v>-</v>
      </c>
      <c r="F44" s="107" t="str">
        <f>INDEX(BD,MATCH(2!D44,Ontruim,0))</f>
        <v>-</v>
      </c>
      <c r="G44" s="20"/>
      <c r="H44" s="18"/>
    </row>
    <row r="45" spans="1:8" ht="15" thickBot="1">
      <c r="A45" s="357"/>
      <c r="B45" s="346"/>
      <c r="C45" s="349"/>
      <c r="D45" s="110" t="s">
        <v>215</v>
      </c>
      <c r="E45" s="101" t="str">
        <f>INDEX(Ontruim_V,MATCH(2!D45,Ontruim,0))</f>
        <v>-</v>
      </c>
      <c r="F45" s="111" t="str">
        <f>INDEX(BD,MATCH(2!D45,Ontruim,0))</f>
        <v>-</v>
      </c>
      <c r="G45" s="20"/>
      <c r="H45" s="18"/>
    </row>
    <row r="46" spans="1:8" ht="15" thickBot="1">
      <c r="A46" s="357"/>
      <c r="B46" s="338" t="s">
        <v>104</v>
      </c>
      <c r="C46" s="341" t="s">
        <v>85</v>
      </c>
      <c r="D46" s="85" t="s">
        <v>215</v>
      </c>
      <c r="E46" s="86" t="str">
        <f>INDEX(Aard_V,MATCH(2!D46,Aard,0))</f>
        <v>-</v>
      </c>
      <c r="F46" s="103" t="str">
        <f>INDEX(BE,MATCH(2!D46,Aard,0))</f>
        <v>-</v>
      </c>
      <c r="G46" s="20"/>
      <c r="H46" s="18"/>
    </row>
    <row r="47" spans="1:8" ht="15" thickBot="1">
      <c r="A47" s="357"/>
      <c r="B47" s="339"/>
      <c r="C47" s="342"/>
      <c r="D47" s="88" t="s">
        <v>215</v>
      </c>
      <c r="E47" s="89" t="str">
        <f>INDEX(Aard_V,MATCH(2!D47,Aard,0))</f>
        <v>-</v>
      </c>
      <c r="F47" s="104" t="str">
        <f>INDEX(BE,MATCH(2!D47,Aard,0))</f>
        <v>-</v>
      </c>
      <c r="G47" s="20"/>
      <c r="H47" s="18"/>
    </row>
    <row r="48" spans="1:8" ht="15" thickBot="1">
      <c r="A48" s="357"/>
      <c r="B48" s="340"/>
      <c r="C48" s="343"/>
      <c r="D48" s="91" t="s">
        <v>215</v>
      </c>
      <c r="E48" s="92" t="str">
        <f>INDEX(Aard_V,MATCH(2!D48,Aard,0))</f>
        <v>-</v>
      </c>
      <c r="F48" s="105" t="str">
        <f>INDEX(BE,MATCH(2!D48,Aard,0))</f>
        <v>-</v>
      </c>
      <c r="G48" s="20"/>
      <c r="H48" s="18"/>
    </row>
    <row r="49" spans="1:8" ht="21.75" customHeight="1" thickBot="1">
      <c r="A49" s="358" t="s">
        <v>354</v>
      </c>
      <c r="B49" s="73" t="s">
        <v>105</v>
      </c>
      <c r="C49" s="74" t="s">
        <v>86</v>
      </c>
      <c r="D49" s="115" t="s">
        <v>215</v>
      </c>
      <c r="E49" s="116" t="str">
        <f>INDEX(Bouw_V,MATCH(2!D49,Bouw,0))</f>
        <v>–</v>
      </c>
      <c r="F49" s="117" t="str">
        <f>INDEX(CA,MATCH(2!D49,Bouw,0))</f>
        <v>-</v>
      </c>
      <c r="G49" s="20"/>
      <c r="H49" s="18"/>
    </row>
    <row r="50" spans="1:8" ht="22.5" customHeight="1" thickBot="1">
      <c r="A50" s="358"/>
      <c r="B50" s="338" t="s">
        <v>106</v>
      </c>
      <c r="C50" s="341" t="s">
        <v>87</v>
      </c>
      <c r="D50" s="85" t="s">
        <v>215</v>
      </c>
      <c r="E50" s="86" t="str">
        <f>INDEX(Structuur_V,MATCH(2!D50,Structuur,0))</f>
        <v>-</v>
      </c>
      <c r="F50" s="103" t="str">
        <f>INDEX(CB,MATCH(2!D50,Structuur,0))</f>
        <v>-</v>
      </c>
      <c r="G50" s="20"/>
      <c r="H50" s="18"/>
    </row>
    <row r="51" spans="1:8" ht="22.5" customHeight="1" thickBot="1">
      <c r="A51" s="358"/>
      <c r="B51" s="339"/>
      <c r="C51" s="342"/>
      <c r="D51" s="88" t="s">
        <v>215</v>
      </c>
      <c r="E51" s="89" t="str">
        <f>INDEX(Structuur_V,MATCH(2!D51,Structuur,0))</f>
        <v>-</v>
      </c>
      <c r="F51" s="104" t="str">
        <f>INDEX(CB,MATCH(2!D51,Structuur,0))</f>
        <v>-</v>
      </c>
      <c r="G51" s="20"/>
      <c r="H51" s="18"/>
    </row>
    <row r="52" spans="1:8" ht="22.5" customHeight="1" thickBot="1">
      <c r="A52" s="358"/>
      <c r="B52" s="340"/>
      <c r="C52" s="343"/>
      <c r="D52" s="91" t="s">
        <v>215</v>
      </c>
      <c r="E52" s="92" t="str">
        <f>INDEX(Structuur_V,MATCH(2!D52,Structuur,0))</f>
        <v>-</v>
      </c>
      <c r="F52" s="105" t="str">
        <f>INDEX(CB,MATCH(2!D52,Structuur,0))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6.xml><?xml version="1.0" encoding="utf-8"?>
<worksheet xmlns="http://schemas.openxmlformats.org/spreadsheetml/2006/main" xmlns:r="http://schemas.openxmlformats.org/officeDocument/2006/relationships">
  <dimension ref="A1:P55"/>
  <sheetViews>
    <sheetView zoomScale="80" zoomScaleNormal="80" zoomScalePageLayoutView="0" workbookViewId="0" topLeftCell="A1">
      <selection activeCell="F52" sqref="F52"/>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9.5" customHeight="1" thickBot="1">
      <c r="A5" s="75" t="str">
        <f>Coordonnées!$D$12</f>
        <v>-</v>
      </c>
      <c r="B5" s="76"/>
      <c r="C5" s="77"/>
      <c r="D5" s="62"/>
      <c r="E5" s="362"/>
      <c r="F5" s="363"/>
      <c r="H5" s="18"/>
    </row>
    <row r="6" spans="1:8" ht="15" customHeight="1">
      <c r="A6" s="350" t="s">
        <v>372</v>
      </c>
      <c r="B6" s="351"/>
      <c r="C6" s="351"/>
      <c r="D6" s="351"/>
      <c r="E6" s="351"/>
      <c r="F6" s="352"/>
      <c r="H6" s="18"/>
    </row>
    <row r="7" spans="1:8" ht="22.5" customHeight="1" thickBot="1">
      <c r="A7" s="78" t="str">
        <f>Coordonnées!$D$19</f>
        <v>-</v>
      </c>
      <c r="B7" s="79"/>
      <c r="C7" s="80"/>
      <c r="D7" s="80"/>
      <c r="E7" s="353"/>
      <c r="F7" s="354"/>
      <c r="H7" s="18"/>
    </row>
    <row r="8" spans="1:8" ht="15" customHeight="1">
      <c r="A8" s="350" t="s">
        <v>89</v>
      </c>
      <c r="B8" s="351"/>
      <c r="C8" s="351"/>
      <c r="D8" s="351"/>
      <c r="E8" s="351"/>
      <c r="F8" s="352"/>
      <c r="H8" s="18"/>
    </row>
    <row r="9" spans="1:8" ht="20.25" customHeight="1">
      <c r="A9" s="81" t="str">
        <f>Coordonnées!$D$25</f>
        <v>-</v>
      </c>
      <c r="B9" s="82"/>
      <c r="C9" s="82"/>
      <c r="D9" s="82"/>
      <c r="E9" s="82"/>
      <c r="F9" s="83"/>
      <c r="H9" s="18"/>
    </row>
    <row r="10" spans="1:8" ht="21" customHeight="1" thickBot="1">
      <c r="A10" s="84" t="str">
        <f>Coordonnées!$D$31</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INDEX(Omgevingstemperatuur,MATCH(3!D14,Temperatuur,0))</f>
        <v>-</v>
      </c>
      <c r="F14" s="87" t="str">
        <f>INDEX(AA,MATCH(3!D14,Temperatuur,0))</f>
        <v>-</v>
      </c>
      <c r="G14" s="19"/>
      <c r="H14" s="18"/>
    </row>
    <row r="15" spans="1:8" ht="15" thickBot="1">
      <c r="A15" s="356"/>
      <c r="B15" s="339"/>
      <c r="C15" s="342"/>
      <c r="D15" s="88" t="s">
        <v>215</v>
      </c>
      <c r="E15" s="89" t="str">
        <f>INDEX(Omgevingstemperatuur,MATCH(3!D15,Temperatuur,0))</f>
        <v>-</v>
      </c>
      <c r="F15" s="90" t="str">
        <f>INDEX(AA,MATCH(3!D15,Temperatuur,0))</f>
        <v>-</v>
      </c>
      <c r="G15" s="19"/>
      <c r="H15" s="18"/>
    </row>
    <row r="16" spans="1:8" ht="15" thickBot="1">
      <c r="A16" s="356"/>
      <c r="B16" s="340"/>
      <c r="C16" s="343"/>
      <c r="D16" s="91" t="s">
        <v>215</v>
      </c>
      <c r="E16" s="92" t="str">
        <f>INDEX(Omgevingstemperatuur,MATCH(3!D16,Temperatuur,0))</f>
        <v>-</v>
      </c>
      <c r="F16" s="93" t="str">
        <f>INDEX(AA,MATCH(3!D16,Temperatuur,0))</f>
        <v>-</v>
      </c>
      <c r="G16" s="19"/>
      <c r="H16" s="18"/>
    </row>
    <row r="17" spans="1:8" ht="15" thickBot="1">
      <c r="A17" s="356"/>
      <c r="B17" s="344" t="s">
        <v>91</v>
      </c>
      <c r="C17" s="347" t="s">
        <v>72</v>
      </c>
      <c r="D17" s="94" t="s">
        <v>215</v>
      </c>
      <c r="E17" s="95" t="str">
        <f>INDEX(Water,MATCH(3!D17,Aanwezigheid,0))</f>
        <v>-</v>
      </c>
      <c r="F17" s="96" t="str">
        <f>INDEX(AD,MATCH(3!D17,Aanwezigheid,0))</f>
        <v>-</v>
      </c>
      <c r="G17" s="20"/>
      <c r="H17" s="18"/>
    </row>
    <row r="18" spans="1:8" ht="15" thickBot="1">
      <c r="A18" s="356"/>
      <c r="B18" s="345"/>
      <c r="C18" s="348"/>
      <c r="D18" s="97" t="s">
        <v>215</v>
      </c>
      <c r="E18" s="98" t="str">
        <f>INDEX(Water,MATCH(3!D18,Aanwezigheid,0))</f>
        <v>-</v>
      </c>
      <c r="F18" s="99" t="str">
        <f>INDEX(AD,MATCH(3!D18,Aanwezigheid,0))</f>
        <v>-</v>
      </c>
      <c r="G18" s="20"/>
      <c r="H18" s="18"/>
    </row>
    <row r="19" spans="1:8" ht="15" thickBot="1">
      <c r="A19" s="356"/>
      <c r="B19" s="346"/>
      <c r="C19" s="349"/>
      <c r="D19" s="100" t="s">
        <v>215</v>
      </c>
      <c r="E19" s="101" t="str">
        <f>INDEX(Water,MATCH(3!D19,Aanwezigheid,0))</f>
        <v>-</v>
      </c>
      <c r="F19" s="102" t="str">
        <f>INDEX(AD,MATCH(3!D19,Aanwezigheid,0))</f>
        <v>-</v>
      </c>
      <c r="G19" s="20"/>
      <c r="H19" s="18"/>
    </row>
    <row r="20" spans="1:8" ht="15" thickBot="1">
      <c r="A20" s="356"/>
      <c r="B20" s="338" t="s">
        <v>92</v>
      </c>
      <c r="C20" s="341" t="s">
        <v>73</v>
      </c>
      <c r="D20" s="85" t="s">
        <v>215</v>
      </c>
      <c r="E20" s="86"/>
      <c r="F20" s="103" t="str">
        <f>INDEX(AE,MATCH(3!D20,Afmetingen,0))</f>
        <v>-</v>
      </c>
      <c r="G20" s="20"/>
      <c r="H20" s="18"/>
    </row>
    <row r="21" spans="1:8" ht="15" thickBot="1">
      <c r="A21" s="356"/>
      <c r="B21" s="339"/>
      <c r="C21" s="342"/>
      <c r="D21" s="88" t="s">
        <v>215</v>
      </c>
      <c r="E21" s="89"/>
      <c r="F21" s="104" t="str">
        <f>INDEX(AE,MATCH(3!D21,Afmetingen,0))</f>
        <v>-</v>
      </c>
      <c r="G21" s="20"/>
      <c r="H21" s="18"/>
    </row>
    <row r="22" spans="1:8" ht="15" thickBot="1">
      <c r="A22" s="356"/>
      <c r="B22" s="340"/>
      <c r="C22" s="343"/>
      <c r="D22" s="91" t="s">
        <v>215</v>
      </c>
      <c r="E22" s="92"/>
      <c r="F22" s="105" t="str">
        <f>INDEX(AE,MATCH(3!D22,Afmetingen,0))</f>
        <v>-</v>
      </c>
      <c r="G22" s="20"/>
      <c r="H22" s="18"/>
    </row>
    <row r="23" spans="1:8" ht="15" thickBot="1">
      <c r="A23" s="356"/>
      <c r="B23" s="344" t="s">
        <v>93</v>
      </c>
      <c r="C23" s="347" t="s">
        <v>74</v>
      </c>
      <c r="D23" s="106" t="s">
        <v>215</v>
      </c>
      <c r="E23" s="95" t="str">
        <f>INDEX(Stoffen,MATCH(3!D23,Corrosieve,0))</f>
        <v>-</v>
      </c>
      <c r="F23" s="107" t="str">
        <f>INDEX(AF,MATCH(3!D23,Corrosieve,0))</f>
        <v>-</v>
      </c>
      <c r="G23" s="20"/>
      <c r="H23" s="18"/>
    </row>
    <row r="24" spans="1:8" ht="15" thickBot="1">
      <c r="A24" s="356"/>
      <c r="B24" s="345"/>
      <c r="C24" s="348"/>
      <c r="D24" s="108" t="s">
        <v>215</v>
      </c>
      <c r="E24" s="98" t="str">
        <f>INDEX(Stoffen,MATCH(3!D24,Corrosieve,0))</f>
        <v>-</v>
      </c>
      <c r="F24" s="109" t="str">
        <f>INDEX(AF,MATCH(3!D24,Corrosieve,0))</f>
        <v>-</v>
      </c>
      <c r="G24" s="20"/>
      <c r="H24" s="18"/>
    </row>
    <row r="25" spans="1:8" ht="15" thickBot="1">
      <c r="A25" s="356"/>
      <c r="B25" s="346"/>
      <c r="C25" s="349"/>
      <c r="D25" s="110" t="s">
        <v>215</v>
      </c>
      <c r="E25" s="101" t="str">
        <f>INDEX(Stoffen,MATCH(3!D25,Corrosieve,0))</f>
        <v>-</v>
      </c>
      <c r="F25" s="111" t="str">
        <f>INDEX(AF,MATCH(3!D25,Corrosieve,0))</f>
        <v>-</v>
      </c>
      <c r="G25" s="20"/>
      <c r="H25" s="18"/>
    </row>
    <row r="26" spans="1:8" ht="15" thickBot="1">
      <c r="A26" s="356"/>
      <c r="B26" s="338" t="s">
        <v>94</v>
      </c>
      <c r="C26" s="341" t="s">
        <v>75</v>
      </c>
      <c r="D26" s="85" t="s">
        <v>215</v>
      </c>
      <c r="E26" s="86"/>
      <c r="F26" s="103" t="str">
        <f>INDEX(AG,MATCH(3!D26,IP,0))</f>
        <v>-</v>
      </c>
      <c r="G26" s="20"/>
      <c r="H26" s="18"/>
    </row>
    <row r="27" spans="1:8" ht="15" thickBot="1">
      <c r="A27" s="356"/>
      <c r="B27" s="339"/>
      <c r="C27" s="342"/>
      <c r="D27" s="88" t="s">
        <v>215</v>
      </c>
      <c r="E27" s="89"/>
      <c r="F27" s="104" t="str">
        <f>INDEX(AG,MATCH(3!D27,IP,0))</f>
        <v>-</v>
      </c>
      <c r="G27" s="20"/>
      <c r="H27" s="18"/>
    </row>
    <row r="28" spans="1:8" ht="15" thickBot="1">
      <c r="A28" s="356"/>
      <c r="B28" s="340"/>
      <c r="C28" s="343"/>
      <c r="D28" s="91" t="s">
        <v>215</v>
      </c>
      <c r="E28" s="92"/>
      <c r="F28" s="105" t="str">
        <f>INDEX(AG,MATCH(3!D28,IP,0))</f>
        <v>-</v>
      </c>
      <c r="G28" s="20"/>
      <c r="H28" s="18"/>
    </row>
    <row r="29" spans="1:8" ht="27" customHeight="1" thickBot="1">
      <c r="A29" s="356"/>
      <c r="B29" s="344" t="s">
        <v>95</v>
      </c>
      <c r="C29" s="347" t="s">
        <v>76</v>
      </c>
      <c r="D29" s="106" t="s">
        <v>215</v>
      </c>
      <c r="E29" s="95"/>
      <c r="F29" s="107" t="str">
        <f>INDEX(AH,MATCH(3!D29,Trillingen,0))</f>
        <v>-</v>
      </c>
      <c r="G29" s="20"/>
      <c r="H29" s="18"/>
    </row>
    <row r="30" spans="1:8" ht="15" thickBot="1">
      <c r="A30" s="356"/>
      <c r="B30" s="346"/>
      <c r="C30" s="349"/>
      <c r="D30" s="110" t="s">
        <v>215</v>
      </c>
      <c r="E30" s="101"/>
      <c r="F30" s="111" t="str">
        <f>INDEX(AH,MATCH(3!D30,Trillingen,0))</f>
        <v>-</v>
      </c>
      <c r="G30" s="20"/>
      <c r="H30" s="18"/>
    </row>
    <row r="31" spans="1:8" ht="30.75" customHeight="1" thickBot="1">
      <c r="A31" s="356"/>
      <c r="B31" s="71" t="s">
        <v>96</v>
      </c>
      <c r="C31" s="72" t="s">
        <v>77</v>
      </c>
      <c r="D31" s="112" t="s">
        <v>215</v>
      </c>
      <c r="E31" s="113" t="str">
        <f>INDEX(Flora,MATCH(3!D31,Flora_V,0))</f>
        <v>-</v>
      </c>
      <c r="F31" s="114" t="str">
        <f>INDEX(AK,MATCH(3!D31,Flora_V,0))</f>
        <v>-</v>
      </c>
      <c r="G31" s="20"/>
      <c r="H31" s="18"/>
    </row>
    <row r="32" spans="1:8" ht="27" customHeight="1" thickBot="1">
      <c r="A32" s="356"/>
      <c r="B32" s="73" t="s">
        <v>97</v>
      </c>
      <c r="C32" s="74" t="s">
        <v>78</v>
      </c>
      <c r="D32" s="115" t="s">
        <v>215</v>
      </c>
      <c r="E32" s="116" t="str">
        <f>INDEX(Fauna,MATCH(3!D32,Fauna_V,0))</f>
        <v>-</v>
      </c>
      <c r="F32" s="117" t="str">
        <f>INDEX(AL,MATCH(3!D32,Fauna_V,0))</f>
        <v>-</v>
      </c>
      <c r="G32" s="20"/>
      <c r="H32" s="18"/>
    </row>
    <row r="33" spans="1:8" ht="15" thickBot="1">
      <c r="A33" s="356"/>
      <c r="B33" s="338" t="s">
        <v>98</v>
      </c>
      <c r="C33" s="341" t="s">
        <v>79</v>
      </c>
      <c r="D33" s="85" t="s">
        <v>215</v>
      </c>
      <c r="E33" s="86"/>
      <c r="F33" s="103" t="str">
        <f>INDEX(AM,MATCH(3!D33,Electro,0))</f>
        <v>-</v>
      </c>
      <c r="G33" s="20"/>
      <c r="H33" s="18"/>
    </row>
    <row r="34" spans="1:8" ht="15" thickBot="1">
      <c r="A34" s="356"/>
      <c r="B34" s="339"/>
      <c r="C34" s="342"/>
      <c r="D34" s="88" t="s">
        <v>215</v>
      </c>
      <c r="E34" s="89"/>
      <c r="F34" s="104" t="str">
        <f>INDEX(AM,MATCH(3!D34,Electro,0))</f>
        <v>-</v>
      </c>
      <c r="G34" s="20"/>
      <c r="H34" s="18"/>
    </row>
    <row r="35" spans="1:8" ht="15" thickBot="1">
      <c r="A35" s="356"/>
      <c r="B35" s="340"/>
      <c r="C35" s="343"/>
      <c r="D35" s="91" t="s">
        <v>215</v>
      </c>
      <c r="E35" s="92"/>
      <c r="F35" s="105" t="str">
        <f>INDEX(AM,MATCH(3!D35,Electro,0))</f>
        <v>-</v>
      </c>
      <c r="G35" s="20"/>
      <c r="H35" s="18"/>
    </row>
    <row r="36" spans="1:8" ht="15" thickBot="1">
      <c r="A36" s="356"/>
      <c r="B36" s="73" t="s">
        <v>99</v>
      </c>
      <c r="C36" s="74" t="s">
        <v>80</v>
      </c>
      <c r="D36" s="115" t="s">
        <v>215</v>
      </c>
      <c r="E36" s="116"/>
      <c r="F36" s="117" t="str">
        <f>INDEX(AN,MATCH(3!D36,Zonne,0))</f>
        <v>-</v>
      </c>
      <c r="G36" s="20"/>
      <c r="H36" s="18"/>
    </row>
    <row r="37" spans="1:8" ht="15" thickBot="1">
      <c r="A37" s="357" t="s">
        <v>355</v>
      </c>
      <c r="B37" s="338" t="s">
        <v>100</v>
      </c>
      <c r="C37" s="341" t="s">
        <v>81</v>
      </c>
      <c r="D37" s="85" t="s">
        <v>215</v>
      </c>
      <c r="E37" s="86" t="str">
        <f>INDEX(Bekwa_V,MATCH(3!D37,Bekwa,0))</f>
        <v>-</v>
      </c>
      <c r="F37" s="103" t="str">
        <f>INDEX(BA,MATCH(3!D37,Bekwa,0))</f>
        <v>-</v>
      </c>
      <c r="G37" s="20"/>
      <c r="H37" s="18"/>
    </row>
    <row r="38" spans="1:8" ht="15" thickBot="1">
      <c r="A38" s="357"/>
      <c r="B38" s="339"/>
      <c r="C38" s="342"/>
      <c r="D38" s="88" t="s">
        <v>215</v>
      </c>
      <c r="E38" s="89" t="str">
        <f>INDEX(Bekwa_V,MATCH(3!D38,Bekwa,0))</f>
        <v>-</v>
      </c>
      <c r="F38" s="104" t="str">
        <f>INDEX(BA,MATCH(3!D38,Bekwa,0))</f>
        <v>-</v>
      </c>
      <c r="G38" s="20"/>
      <c r="H38" s="18"/>
    </row>
    <row r="39" spans="1:8" ht="15" thickBot="1">
      <c r="A39" s="357"/>
      <c r="B39" s="340"/>
      <c r="C39" s="343"/>
      <c r="D39" s="91" t="s">
        <v>215</v>
      </c>
      <c r="E39" s="92" t="str">
        <f>INDEX(Bekwa_V,MATCH(3!D39,Bekwa,0))</f>
        <v>-</v>
      </c>
      <c r="F39" s="105" t="str">
        <f>INDEX(BA,MATCH(3!D39,Bekwa,0))</f>
        <v>-</v>
      </c>
      <c r="G39" s="20"/>
      <c r="H39" s="18"/>
    </row>
    <row r="40" spans="1:8" ht="15" thickBot="1">
      <c r="A40" s="357"/>
      <c r="B40" s="344" t="s">
        <v>101</v>
      </c>
      <c r="C40" s="347" t="s">
        <v>82</v>
      </c>
      <c r="D40" s="106" t="s">
        <v>215</v>
      </c>
      <c r="E40" s="95"/>
      <c r="F40" s="107" t="str">
        <f>INDEX(BB,MATCH(3!D40,Toest,0))</f>
        <v>-</v>
      </c>
      <c r="G40" s="20"/>
      <c r="H40" s="18"/>
    </row>
    <row r="41" spans="1:8" ht="15" thickBot="1">
      <c r="A41" s="357"/>
      <c r="B41" s="346"/>
      <c r="C41" s="349"/>
      <c r="D41" s="110" t="s">
        <v>215</v>
      </c>
      <c r="E41" s="101"/>
      <c r="F41" s="111" t="str">
        <f>INDEX(BB,MATCH(3!D41,Toest,0))</f>
        <v>-</v>
      </c>
      <c r="G41" s="20"/>
      <c r="H41" s="18"/>
    </row>
    <row r="42" spans="1:8" ht="15" thickBot="1">
      <c r="A42" s="357"/>
      <c r="B42" s="338" t="s">
        <v>102</v>
      </c>
      <c r="C42" s="341" t="s">
        <v>83</v>
      </c>
      <c r="D42" s="85" t="s">
        <v>215</v>
      </c>
      <c r="E42" s="86" t="str">
        <f>INDEX(Aanrak_V,MATCH(3!D42,Aanrak,0))</f>
        <v>-</v>
      </c>
      <c r="F42" s="103" t="str">
        <f>INDEX(BC,MATCH(3!D42,Aanrak,0))</f>
        <v>-</v>
      </c>
      <c r="G42" s="20"/>
      <c r="H42" s="18"/>
    </row>
    <row r="43" spans="1:8" ht="15" thickBot="1">
      <c r="A43" s="357"/>
      <c r="B43" s="340"/>
      <c r="C43" s="343"/>
      <c r="D43" s="91" t="s">
        <v>215</v>
      </c>
      <c r="E43" s="92" t="str">
        <f>INDEX(Aanrak_V,MATCH(3!D43,Aanrak,0))</f>
        <v>-</v>
      </c>
      <c r="F43" s="105" t="str">
        <f>INDEX(BC,MATCH(3!D43,Aanrak,0))</f>
        <v>-</v>
      </c>
      <c r="G43" s="20"/>
      <c r="H43" s="18"/>
    </row>
    <row r="44" spans="1:8" ht="15" thickBot="1">
      <c r="A44" s="357"/>
      <c r="B44" s="344" t="s">
        <v>103</v>
      </c>
      <c r="C44" s="347" t="s">
        <v>84</v>
      </c>
      <c r="D44" s="106" t="s">
        <v>215</v>
      </c>
      <c r="E44" s="95" t="str">
        <f>INDEX(Ontruim_V,MATCH(3!D44,Ontruim,0))</f>
        <v>-</v>
      </c>
      <c r="F44" s="107" t="str">
        <f>INDEX(BD,MATCH(3!D44,Ontruim,0))</f>
        <v>-</v>
      </c>
      <c r="G44" s="20"/>
      <c r="H44" s="18"/>
    </row>
    <row r="45" spans="1:8" ht="15" thickBot="1">
      <c r="A45" s="357"/>
      <c r="B45" s="346"/>
      <c r="C45" s="349"/>
      <c r="D45" s="110" t="s">
        <v>215</v>
      </c>
      <c r="E45" s="101" t="str">
        <f>INDEX(Ontruim_V,MATCH(3!D45,Ontruim,0))</f>
        <v>-</v>
      </c>
      <c r="F45" s="111" t="str">
        <f>INDEX(BD,MATCH(3!D45,Ontruim,0))</f>
        <v>-</v>
      </c>
      <c r="G45" s="20"/>
      <c r="H45" s="18"/>
    </row>
    <row r="46" spans="1:8" ht="15" thickBot="1">
      <c r="A46" s="357"/>
      <c r="B46" s="338" t="s">
        <v>104</v>
      </c>
      <c r="C46" s="341" t="s">
        <v>85</v>
      </c>
      <c r="D46" s="85" t="s">
        <v>215</v>
      </c>
      <c r="E46" s="86" t="str">
        <f>INDEX(Aard_V,MATCH(3!D46,Aard,0))</f>
        <v>-</v>
      </c>
      <c r="F46" s="103" t="str">
        <f>INDEX(BE,MATCH(3!D46,Aard,0))</f>
        <v>-</v>
      </c>
      <c r="G46" s="20"/>
      <c r="H46" s="18"/>
    </row>
    <row r="47" spans="1:8" ht="15" thickBot="1">
      <c r="A47" s="357"/>
      <c r="B47" s="339"/>
      <c r="C47" s="342"/>
      <c r="D47" s="88" t="s">
        <v>215</v>
      </c>
      <c r="E47" s="89" t="str">
        <f>INDEX(Aard_V,MATCH(3!D47,Aard,0))</f>
        <v>-</v>
      </c>
      <c r="F47" s="104" t="str">
        <f>INDEX(BE,MATCH(3!D47,Aard,0))</f>
        <v>-</v>
      </c>
      <c r="G47" s="20"/>
      <c r="H47" s="18"/>
    </row>
    <row r="48" spans="1:8" ht="15" thickBot="1">
      <c r="A48" s="357"/>
      <c r="B48" s="340"/>
      <c r="C48" s="343"/>
      <c r="D48" s="91" t="s">
        <v>215</v>
      </c>
      <c r="E48" s="92" t="str">
        <f>INDEX(Aard_V,MATCH(3!D48,Aard,0))</f>
        <v>-</v>
      </c>
      <c r="F48" s="105" t="str">
        <f>INDEX(BE,MATCH(3!D48,Aard,0))</f>
        <v>-</v>
      </c>
      <c r="G48" s="20"/>
      <c r="H48" s="18"/>
    </row>
    <row r="49" spans="1:8" ht="21.75" customHeight="1" thickBot="1">
      <c r="A49" s="358" t="s">
        <v>354</v>
      </c>
      <c r="B49" s="73" t="s">
        <v>105</v>
      </c>
      <c r="C49" s="74" t="s">
        <v>86</v>
      </c>
      <c r="D49" s="115" t="s">
        <v>215</v>
      </c>
      <c r="E49" s="116" t="str">
        <f>INDEX(Bouw_V,MATCH(3!D49,Bouw,0))</f>
        <v>–</v>
      </c>
      <c r="F49" s="117" t="str">
        <f>INDEX(CA,MATCH(3!D49,Bouw,0))</f>
        <v>-</v>
      </c>
      <c r="G49" s="20"/>
      <c r="H49" s="18"/>
    </row>
    <row r="50" spans="1:8" ht="22.5" customHeight="1" thickBot="1">
      <c r="A50" s="358"/>
      <c r="B50" s="338" t="s">
        <v>106</v>
      </c>
      <c r="C50" s="341" t="s">
        <v>87</v>
      </c>
      <c r="D50" s="85" t="s">
        <v>215</v>
      </c>
      <c r="E50" s="86" t="str">
        <f>INDEX(Structuur_V,MATCH(3!D50,Structuur,0))</f>
        <v>-</v>
      </c>
      <c r="F50" s="103" t="str">
        <f>INDEX(CB,MATCH(3!D50,Structuur,0))</f>
        <v>-</v>
      </c>
      <c r="G50" s="20"/>
      <c r="H50" s="18"/>
    </row>
    <row r="51" spans="1:8" ht="22.5" customHeight="1" thickBot="1">
      <c r="A51" s="358"/>
      <c r="B51" s="339"/>
      <c r="C51" s="342"/>
      <c r="D51" s="88" t="s">
        <v>215</v>
      </c>
      <c r="E51" s="89" t="str">
        <f>INDEX(Structuur_V,MATCH(3!D51,Structuur,0))</f>
        <v>-</v>
      </c>
      <c r="F51" s="104" t="str">
        <f>INDEX(CB,MATCH(3!D51,Structuur,0))</f>
        <v>-</v>
      </c>
      <c r="G51" s="20"/>
      <c r="H51" s="18"/>
    </row>
    <row r="52" spans="1:8" ht="22.5" customHeight="1" thickBot="1">
      <c r="A52" s="358"/>
      <c r="B52" s="340"/>
      <c r="C52" s="343"/>
      <c r="D52" s="91" t="s">
        <v>215</v>
      </c>
      <c r="E52" s="92" t="str">
        <f>INDEX(Structuur_V,MATCH(3!D52,Structuur,0))</f>
        <v>-</v>
      </c>
      <c r="F52" s="105" t="str">
        <f>INDEX(CB,MATCH(3!D52,Structuur,0))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7.xml><?xml version="1.0" encoding="utf-8"?>
<worksheet xmlns="http://schemas.openxmlformats.org/spreadsheetml/2006/main" xmlns:r="http://schemas.openxmlformats.org/officeDocument/2006/relationships">
  <dimension ref="A1:P55"/>
  <sheetViews>
    <sheetView zoomScale="80" zoomScaleNormal="80" zoomScalePageLayoutView="0" workbookViewId="0" topLeftCell="A37">
      <selection activeCell="F52" sqref="F52"/>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20.25" customHeight="1" thickBot="1">
      <c r="A5" s="75" t="str">
        <f>Coordonnées!$D$12</f>
        <v>-</v>
      </c>
      <c r="B5" s="76"/>
      <c r="C5" s="77"/>
      <c r="D5" s="62"/>
      <c r="E5" s="362"/>
      <c r="F5" s="363"/>
      <c r="H5" s="18"/>
    </row>
    <row r="6" spans="1:8" ht="15" customHeight="1">
      <c r="A6" s="350" t="s">
        <v>372</v>
      </c>
      <c r="B6" s="351"/>
      <c r="C6" s="351"/>
      <c r="D6" s="351"/>
      <c r="E6" s="351"/>
      <c r="F6" s="352"/>
      <c r="H6" s="18"/>
    </row>
    <row r="7" spans="1:8" ht="19.5" customHeight="1" thickBot="1">
      <c r="A7" s="78" t="str">
        <f>Coordonnées!$D$19</f>
        <v>-</v>
      </c>
      <c r="B7" s="79"/>
      <c r="C7" s="80"/>
      <c r="D7" s="80"/>
      <c r="E7" s="353"/>
      <c r="F7" s="354"/>
      <c r="H7" s="18"/>
    </row>
    <row r="8" spans="1:8" ht="15" customHeight="1">
      <c r="A8" s="350" t="s">
        <v>89</v>
      </c>
      <c r="B8" s="351"/>
      <c r="C8" s="351"/>
      <c r="D8" s="351"/>
      <c r="E8" s="351"/>
      <c r="F8" s="352"/>
      <c r="H8" s="18"/>
    </row>
    <row r="9" spans="1:8" ht="19.5" customHeight="1">
      <c r="A9" s="81" t="str">
        <f>Coordonnées!$D$25</f>
        <v>-</v>
      </c>
      <c r="B9" s="82"/>
      <c r="C9" s="82"/>
      <c r="D9" s="82"/>
      <c r="E9" s="82"/>
      <c r="F9" s="83"/>
      <c r="H9" s="18"/>
    </row>
    <row r="10" spans="1:8" ht="21.75" customHeight="1" thickBot="1">
      <c r="A10" s="84" t="str">
        <f>Coordonnées!$D$32</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INDEX(Omgevingstemperatuur,MATCH(4!D14,Temperatuur,0))</f>
        <v>-</v>
      </c>
      <c r="F14" s="87" t="str">
        <f>INDEX(AA,MATCH(4!D14,Temperatuur,0))</f>
        <v>-</v>
      </c>
      <c r="G14" s="19"/>
      <c r="H14" s="18"/>
    </row>
    <row r="15" spans="1:8" ht="15" thickBot="1">
      <c r="A15" s="356"/>
      <c r="B15" s="339"/>
      <c r="C15" s="342"/>
      <c r="D15" s="88" t="s">
        <v>215</v>
      </c>
      <c r="E15" s="89" t="str">
        <f>INDEX(Omgevingstemperatuur,MATCH(4!D15,Temperatuur,0))</f>
        <v>-</v>
      </c>
      <c r="F15" s="90" t="str">
        <f>INDEX(AA,MATCH(4!D15,Temperatuur,0))</f>
        <v>-</v>
      </c>
      <c r="G15" s="19"/>
      <c r="H15" s="18"/>
    </row>
    <row r="16" spans="1:8" ht="15" thickBot="1">
      <c r="A16" s="356"/>
      <c r="B16" s="340"/>
      <c r="C16" s="343"/>
      <c r="D16" s="91" t="s">
        <v>215</v>
      </c>
      <c r="E16" s="92" t="str">
        <f>INDEX(Omgevingstemperatuur,MATCH(4!D16,Temperatuur,0))</f>
        <v>-</v>
      </c>
      <c r="F16" s="93" t="str">
        <f>INDEX(AA,MATCH(4!D16,Temperatuur,0))</f>
        <v>-</v>
      </c>
      <c r="G16" s="19"/>
      <c r="H16" s="18"/>
    </row>
    <row r="17" spans="1:8" ht="15" thickBot="1">
      <c r="A17" s="356"/>
      <c r="B17" s="344" t="s">
        <v>91</v>
      </c>
      <c r="C17" s="347" t="s">
        <v>72</v>
      </c>
      <c r="D17" s="94" t="s">
        <v>215</v>
      </c>
      <c r="E17" s="95" t="str">
        <f>INDEX(Water,MATCH(4!D17,Aanwezigheid,0))</f>
        <v>-</v>
      </c>
      <c r="F17" s="96" t="str">
        <f>INDEX(AD,MATCH(4!D17,Aanwezigheid,0))</f>
        <v>-</v>
      </c>
      <c r="G17" s="20"/>
      <c r="H17" s="18"/>
    </row>
    <row r="18" spans="1:8" ht="15" thickBot="1">
      <c r="A18" s="356"/>
      <c r="B18" s="345"/>
      <c r="C18" s="348"/>
      <c r="D18" s="97" t="s">
        <v>215</v>
      </c>
      <c r="E18" s="98" t="str">
        <f>INDEX(Water,MATCH(4!D18,Aanwezigheid,0))</f>
        <v>-</v>
      </c>
      <c r="F18" s="99" t="str">
        <f>INDEX(AD,MATCH(4!D18,Aanwezigheid,0))</f>
        <v>-</v>
      </c>
      <c r="G18" s="20"/>
      <c r="H18" s="18"/>
    </row>
    <row r="19" spans="1:8" ht="15" thickBot="1">
      <c r="A19" s="356"/>
      <c r="B19" s="346"/>
      <c r="C19" s="349"/>
      <c r="D19" s="100" t="s">
        <v>215</v>
      </c>
      <c r="E19" s="101" t="str">
        <f>INDEX(Water,MATCH(4!D19,Aanwezigheid,0))</f>
        <v>-</v>
      </c>
      <c r="F19" s="102" t="str">
        <f>INDEX(AD,MATCH(4!D19,Aanwezigheid,0))</f>
        <v>-</v>
      </c>
      <c r="G19" s="20"/>
      <c r="H19" s="18"/>
    </row>
    <row r="20" spans="1:8" ht="15" thickBot="1">
      <c r="A20" s="356"/>
      <c r="B20" s="338" t="s">
        <v>92</v>
      </c>
      <c r="C20" s="341" t="s">
        <v>73</v>
      </c>
      <c r="D20" s="85" t="s">
        <v>215</v>
      </c>
      <c r="E20" s="86"/>
      <c r="F20" s="103" t="str">
        <f>INDEX(AE,MATCH(4!D20,Afmetingen,0))</f>
        <v>-</v>
      </c>
      <c r="G20" s="20"/>
      <c r="H20" s="18"/>
    </row>
    <row r="21" spans="1:8" ht="15" thickBot="1">
      <c r="A21" s="356"/>
      <c r="B21" s="339"/>
      <c r="C21" s="342"/>
      <c r="D21" s="88" t="s">
        <v>215</v>
      </c>
      <c r="E21" s="89"/>
      <c r="F21" s="104" t="str">
        <f>INDEX(AE,MATCH(4!D21,Afmetingen,0))</f>
        <v>-</v>
      </c>
      <c r="G21" s="20"/>
      <c r="H21" s="18"/>
    </row>
    <row r="22" spans="1:8" ht="15" thickBot="1">
      <c r="A22" s="356"/>
      <c r="B22" s="340"/>
      <c r="C22" s="343"/>
      <c r="D22" s="91" t="s">
        <v>215</v>
      </c>
      <c r="E22" s="92"/>
      <c r="F22" s="105" t="str">
        <f>INDEX(AE,MATCH(4!D22,Afmetingen,0))</f>
        <v>-</v>
      </c>
      <c r="G22" s="20"/>
      <c r="H22" s="18"/>
    </row>
    <row r="23" spans="1:8" ht="15" thickBot="1">
      <c r="A23" s="356"/>
      <c r="B23" s="344" t="s">
        <v>93</v>
      </c>
      <c r="C23" s="347" t="s">
        <v>74</v>
      </c>
      <c r="D23" s="106" t="s">
        <v>215</v>
      </c>
      <c r="E23" s="95" t="str">
        <f>INDEX(Stoffen,MATCH(4!D23,Corrosieve,0))</f>
        <v>-</v>
      </c>
      <c r="F23" s="107" t="str">
        <f>INDEX(AF,MATCH(4!D23,Corrosieve,0))</f>
        <v>-</v>
      </c>
      <c r="G23" s="20"/>
      <c r="H23" s="18"/>
    </row>
    <row r="24" spans="1:8" ht="15" thickBot="1">
      <c r="A24" s="356"/>
      <c r="B24" s="345"/>
      <c r="C24" s="348"/>
      <c r="D24" s="108" t="s">
        <v>215</v>
      </c>
      <c r="E24" s="98" t="str">
        <f>INDEX(Stoffen,MATCH(4!D24,Corrosieve,0))</f>
        <v>-</v>
      </c>
      <c r="F24" s="109" t="str">
        <f>INDEX(AF,MATCH(4!D24,Corrosieve,0))</f>
        <v>-</v>
      </c>
      <c r="G24" s="20"/>
      <c r="H24" s="18"/>
    </row>
    <row r="25" spans="1:8" ht="15" thickBot="1">
      <c r="A25" s="356"/>
      <c r="B25" s="346"/>
      <c r="C25" s="349"/>
      <c r="D25" s="110" t="s">
        <v>215</v>
      </c>
      <c r="E25" s="101" t="str">
        <f>INDEX(Stoffen,MATCH(4!D25,Corrosieve,0))</f>
        <v>-</v>
      </c>
      <c r="F25" s="111" t="str">
        <f>INDEX(AF,MATCH(4!D25,Corrosieve,0))</f>
        <v>-</v>
      </c>
      <c r="G25" s="20"/>
      <c r="H25" s="18"/>
    </row>
    <row r="26" spans="1:8" ht="15" thickBot="1">
      <c r="A26" s="356"/>
      <c r="B26" s="338" t="s">
        <v>94</v>
      </c>
      <c r="C26" s="341" t="s">
        <v>75</v>
      </c>
      <c r="D26" s="85" t="s">
        <v>215</v>
      </c>
      <c r="E26" s="86"/>
      <c r="F26" s="103" t="str">
        <f>INDEX(AG,MATCH(4!D26,IP,0))</f>
        <v>-</v>
      </c>
      <c r="G26" s="20"/>
      <c r="H26" s="18"/>
    </row>
    <row r="27" spans="1:8" ht="15" thickBot="1">
      <c r="A27" s="356"/>
      <c r="B27" s="339"/>
      <c r="C27" s="342"/>
      <c r="D27" s="88" t="s">
        <v>215</v>
      </c>
      <c r="E27" s="89"/>
      <c r="F27" s="104" t="str">
        <f>INDEX(AG,MATCH(4!D27,IP,0))</f>
        <v>-</v>
      </c>
      <c r="G27" s="20"/>
      <c r="H27" s="18"/>
    </row>
    <row r="28" spans="1:8" ht="15" thickBot="1">
      <c r="A28" s="356"/>
      <c r="B28" s="340"/>
      <c r="C28" s="343"/>
      <c r="D28" s="91" t="s">
        <v>215</v>
      </c>
      <c r="E28" s="92"/>
      <c r="F28" s="105" t="str">
        <f>INDEX(AG,MATCH(4!D28,IP,0))</f>
        <v>-</v>
      </c>
      <c r="G28" s="20"/>
      <c r="H28" s="18"/>
    </row>
    <row r="29" spans="1:8" ht="27" customHeight="1" thickBot="1">
      <c r="A29" s="356"/>
      <c r="B29" s="344" t="s">
        <v>95</v>
      </c>
      <c r="C29" s="347" t="s">
        <v>76</v>
      </c>
      <c r="D29" s="106" t="s">
        <v>215</v>
      </c>
      <c r="E29" s="95"/>
      <c r="F29" s="107" t="str">
        <f>INDEX(AH,MATCH(4!D29,Trillingen,0))</f>
        <v>-</v>
      </c>
      <c r="G29" s="20"/>
      <c r="H29" s="18"/>
    </row>
    <row r="30" spans="1:8" ht="15" thickBot="1">
      <c r="A30" s="356"/>
      <c r="B30" s="346"/>
      <c r="C30" s="349"/>
      <c r="D30" s="110" t="s">
        <v>215</v>
      </c>
      <c r="E30" s="101"/>
      <c r="F30" s="111" t="str">
        <f>INDEX(AH,MATCH(4!D30,Trillingen,0))</f>
        <v>-</v>
      </c>
      <c r="G30" s="20"/>
      <c r="H30" s="18"/>
    </row>
    <row r="31" spans="1:8" ht="30.75" customHeight="1" thickBot="1">
      <c r="A31" s="356"/>
      <c r="B31" s="71" t="s">
        <v>96</v>
      </c>
      <c r="C31" s="72" t="s">
        <v>77</v>
      </c>
      <c r="D31" s="112" t="s">
        <v>215</v>
      </c>
      <c r="E31" s="113" t="str">
        <f>INDEX(Flora,MATCH(4!D31,Flora_V,0))</f>
        <v>-</v>
      </c>
      <c r="F31" s="114" t="str">
        <f>INDEX(AK,MATCH(4!D31,Flora_V,0))</f>
        <v>-</v>
      </c>
      <c r="G31" s="20"/>
      <c r="H31" s="18"/>
    </row>
    <row r="32" spans="1:8" ht="27" customHeight="1" thickBot="1">
      <c r="A32" s="356"/>
      <c r="B32" s="73" t="s">
        <v>97</v>
      </c>
      <c r="C32" s="74" t="s">
        <v>78</v>
      </c>
      <c r="D32" s="115" t="s">
        <v>215</v>
      </c>
      <c r="E32" s="116" t="str">
        <f>INDEX(Fauna,MATCH(4!D32,Fauna_V,0))</f>
        <v>-</v>
      </c>
      <c r="F32" s="117" t="str">
        <f>INDEX(AL,MATCH(4!D32,Fauna_V,0))</f>
        <v>-</v>
      </c>
      <c r="G32" s="20"/>
      <c r="H32" s="18"/>
    </row>
    <row r="33" spans="1:8" ht="15" thickBot="1">
      <c r="A33" s="356"/>
      <c r="B33" s="338" t="s">
        <v>98</v>
      </c>
      <c r="C33" s="341" t="s">
        <v>79</v>
      </c>
      <c r="D33" s="85" t="s">
        <v>215</v>
      </c>
      <c r="E33" s="86"/>
      <c r="F33" s="103" t="str">
        <f>INDEX(AM,MATCH(4!D33,Electro,0))</f>
        <v>-</v>
      </c>
      <c r="G33" s="20"/>
      <c r="H33" s="18"/>
    </row>
    <row r="34" spans="1:8" ht="15" thickBot="1">
      <c r="A34" s="356"/>
      <c r="B34" s="339"/>
      <c r="C34" s="342"/>
      <c r="D34" s="88" t="s">
        <v>215</v>
      </c>
      <c r="E34" s="89"/>
      <c r="F34" s="104" t="str">
        <f>INDEX(AM,MATCH(4!D34,Electro,0))</f>
        <v>-</v>
      </c>
      <c r="G34" s="20"/>
      <c r="H34" s="18"/>
    </row>
    <row r="35" spans="1:8" ht="15" thickBot="1">
      <c r="A35" s="356"/>
      <c r="B35" s="340"/>
      <c r="C35" s="343"/>
      <c r="D35" s="91" t="s">
        <v>215</v>
      </c>
      <c r="E35" s="92"/>
      <c r="F35" s="105" t="str">
        <f>INDEX(AM,MATCH(4!D35,Electro,0))</f>
        <v>-</v>
      </c>
      <c r="G35" s="20"/>
      <c r="H35" s="18"/>
    </row>
    <row r="36" spans="1:8" ht="15" thickBot="1">
      <c r="A36" s="356"/>
      <c r="B36" s="73" t="s">
        <v>99</v>
      </c>
      <c r="C36" s="74" t="s">
        <v>80</v>
      </c>
      <c r="D36" s="115" t="s">
        <v>215</v>
      </c>
      <c r="E36" s="116"/>
      <c r="F36" s="117" t="str">
        <f>INDEX(AN,MATCH(4!D36,Zonne,0))</f>
        <v>-</v>
      </c>
      <c r="G36" s="20"/>
      <c r="H36" s="18"/>
    </row>
    <row r="37" spans="1:8" ht="15" thickBot="1">
      <c r="A37" s="357" t="s">
        <v>355</v>
      </c>
      <c r="B37" s="338" t="s">
        <v>100</v>
      </c>
      <c r="C37" s="341" t="s">
        <v>81</v>
      </c>
      <c r="D37" s="85" t="s">
        <v>215</v>
      </c>
      <c r="E37" s="86" t="str">
        <f>INDEX(Bekwa_V,MATCH(4!D37,Bekwa,0))</f>
        <v>-</v>
      </c>
      <c r="F37" s="103" t="str">
        <f>INDEX(BA,MATCH(4!D37,Bekwa,0))</f>
        <v>-</v>
      </c>
      <c r="G37" s="20"/>
      <c r="H37" s="18"/>
    </row>
    <row r="38" spans="1:8" ht="15" thickBot="1">
      <c r="A38" s="357"/>
      <c r="B38" s="339"/>
      <c r="C38" s="342"/>
      <c r="D38" s="88" t="s">
        <v>215</v>
      </c>
      <c r="E38" s="89" t="str">
        <f>INDEX(Bekwa_V,MATCH(4!D38,Bekwa,0))</f>
        <v>-</v>
      </c>
      <c r="F38" s="104" t="str">
        <f>INDEX(BA,MATCH(4!D38,Bekwa,0))</f>
        <v>-</v>
      </c>
      <c r="G38" s="20"/>
      <c r="H38" s="18"/>
    </row>
    <row r="39" spans="1:8" ht="15" thickBot="1">
      <c r="A39" s="357"/>
      <c r="B39" s="340"/>
      <c r="C39" s="343"/>
      <c r="D39" s="91" t="s">
        <v>215</v>
      </c>
      <c r="E39" s="92" t="str">
        <f>INDEX(Bekwa_V,MATCH(4!D39,Bekwa,0))</f>
        <v>-</v>
      </c>
      <c r="F39" s="105" t="str">
        <f>INDEX(BA,MATCH(4!D39,Bekwa,0))</f>
        <v>-</v>
      </c>
      <c r="G39" s="20"/>
      <c r="H39" s="18"/>
    </row>
    <row r="40" spans="1:8" ht="15" thickBot="1">
      <c r="A40" s="357"/>
      <c r="B40" s="344" t="s">
        <v>101</v>
      </c>
      <c r="C40" s="347" t="s">
        <v>82</v>
      </c>
      <c r="D40" s="106" t="s">
        <v>215</v>
      </c>
      <c r="E40" s="95"/>
      <c r="F40" s="107" t="str">
        <f>INDEX(BB,MATCH(4!D40,Toest,0))</f>
        <v>-</v>
      </c>
      <c r="G40" s="20"/>
      <c r="H40" s="18"/>
    </row>
    <row r="41" spans="1:8" ht="15" thickBot="1">
      <c r="A41" s="357"/>
      <c r="B41" s="346"/>
      <c r="C41" s="349"/>
      <c r="D41" s="110" t="s">
        <v>215</v>
      </c>
      <c r="E41" s="101"/>
      <c r="F41" s="111" t="str">
        <f>INDEX(BB,MATCH(4!D41,Toest,0))</f>
        <v>-</v>
      </c>
      <c r="G41" s="20"/>
      <c r="H41" s="18"/>
    </row>
    <row r="42" spans="1:8" ht="15" thickBot="1">
      <c r="A42" s="357"/>
      <c r="B42" s="338" t="s">
        <v>102</v>
      </c>
      <c r="C42" s="341" t="s">
        <v>83</v>
      </c>
      <c r="D42" s="85" t="s">
        <v>215</v>
      </c>
      <c r="E42" s="86" t="str">
        <f>INDEX(Aanrak_V,MATCH(4!D42,Aanrak,0))</f>
        <v>-</v>
      </c>
      <c r="F42" s="103" t="str">
        <f>INDEX(BC,MATCH(4!D42,Aanrak,0))</f>
        <v>-</v>
      </c>
      <c r="G42" s="20"/>
      <c r="H42" s="18"/>
    </row>
    <row r="43" spans="1:8" ht="15" thickBot="1">
      <c r="A43" s="357"/>
      <c r="B43" s="340"/>
      <c r="C43" s="343"/>
      <c r="D43" s="91" t="s">
        <v>215</v>
      </c>
      <c r="E43" s="92" t="str">
        <f>INDEX(Aanrak_V,MATCH(4!D43,Aanrak,0))</f>
        <v>-</v>
      </c>
      <c r="F43" s="105" t="str">
        <f>INDEX(BC,MATCH(4!D43,Aanrak,0))</f>
        <v>-</v>
      </c>
      <c r="G43" s="20"/>
      <c r="H43" s="18"/>
    </row>
    <row r="44" spans="1:8" ht="15" thickBot="1">
      <c r="A44" s="357"/>
      <c r="B44" s="344" t="s">
        <v>103</v>
      </c>
      <c r="C44" s="347" t="s">
        <v>84</v>
      </c>
      <c r="D44" s="106" t="s">
        <v>215</v>
      </c>
      <c r="E44" s="95" t="str">
        <f>INDEX(Ontruim_V,MATCH(4!D44,Ontruim,0))</f>
        <v>-</v>
      </c>
      <c r="F44" s="107" t="str">
        <f>INDEX(BD,MATCH(4!D44,Ontruim,0))</f>
        <v>-</v>
      </c>
      <c r="G44" s="20"/>
      <c r="H44" s="18"/>
    </row>
    <row r="45" spans="1:8" ht="15" thickBot="1">
      <c r="A45" s="357"/>
      <c r="B45" s="346"/>
      <c r="C45" s="349"/>
      <c r="D45" s="110" t="s">
        <v>215</v>
      </c>
      <c r="E45" s="101" t="str">
        <f>INDEX(Ontruim_V,MATCH(4!D45,Ontruim,0))</f>
        <v>-</v>
      </c>
      <c r="F45" s="111" t="str">
        <f>INDEX(BD,MATCH(4!D45,Ontruim,0))</f>
        <v>-</v>
      </c>
      <c r="G45" s="20"/>
      <c r="H45" s="18"/>
    </row>
    <row r="46" spans="1:8" ht="15" thickBot="1">
      <c r="A46" s="357"/>
      <c r="B46" s="338" t="s">
        <v>104</v>
      </c>
      <c r="C46" s="341" t="s">
        <v>85</v>
      </c>
      <c r="D46" s="85" t="s">
        <v>215</v>
      </c>
      <c r="E46" s="86" t="str">
        <f>INDEX(Aard_V,MATCH(4!D46,Aard,0))</f>
        <v>-</v>
      </c>
      <c r="F46" s="103" t="str">
        <f>INDEX(BE,MATCH(4!D46,Aard,0))</f>
        <v>-</v>
      </c>
      <c r="G46" s="20"/>
      <c r="H46" s="18"/>
    </row>
    <row r="47" spans="1:8" ht="15" thickBot="1">
      <c r="A47" s="357"/>
      <c r="B47" s="339"/>
      <c r="C47" s="342"/>
      <c r="D47" s="88" t="s">
        <v>215</v>
      </c>
      <c r="E47" s="89" t="str">
        <f>INDEX(Aard_V,MATCH(4!D47,Aard,0))</f>
        <v>-</v>
      </c>
      <c r="F47" s="104" t="str">
        <f>INDEX(BE,MATCH(4!D47,Aard,0))</f>
        <v>-</v>
      </c>
      <c r="G47" s="20"/>
      <c r="H47" s="18"/>
    </row>
    <row r="48" spans="1:8" ht="15" thickBot="1">
      <c r="A48" s="357"/>
      <c r="B48" s="340"/>
      <c r="C48" s="343"/>
      <c r="D48" s="91" t="s">
        <v>215</v>
      </c>
      <c r="E48" s="92" t="str">
        <f>INDEX(Aard_V,MATCH(4!D48,Aard,0))</f>
        <v>-</v>
      </c>
      <c r="F48" s="105" t="str">
        <f>INDEX(BE,MATCH(4!D48,Aard,0))</f>
        <v>-</v>
      </c>
      <c r="G48" s="20"/>
      <c r="H48" s="18"/>
    </row>
    <row r="49" spans="1:8" ht="21.75" customHeight="1" thickBot="1">
      <c r="A49" s="358" t="s">
        <v>354</v>
      </c>
      <c r="B49" s="73" t="s">
        <v>105</v>
      </c>
      <c r="C49" s="74" t="s">
        <v>86</v>
      </c>
      <c r="D49" s="115" t="s">
        <v>215</v>
      </c>
      <c r="E49" s="116" t="str">
        <f>INDEX(Bouw_V,MATCH(4!D49,Bouw,0))</f>
        <v>–</v>
      </c>
      <c r="F49" s="117" t="str">
        <f>INDEX(CA,MATCH(4!D49,Bouw,0))</f>
        <v>-</v>
      </c>
      <c r="G49" s="20"/>
      <c r="H49" s="18"/>
    </row>
    <row r="50" spans="1:8" ht="22.5" customHeight="1" thickBot="1">
      <c r="A50" s="358"/>
      <c r="B50" s="338" t="s">
        <v>106</v>
      </c>
      <c r="C50" s="341" t="s">
        <v>87</v>
      </c>
      <c r="D50" s="85" t="s">
        <v>215</v>
      </c>
      <c r="E50" s="86" t="str">
        <f>INDEX(Structuur_V,MATCH(4!D50,Structuur,0))</f>
        <v>-</v>
      </c>
      <c r="F50" s="103" t="str">
        <f>INDEX(CB,MATCH(4!D50,Structuur,0))</f>
        <v>-</v>
      </c>
      <c r="G50" s="20"/>
      <c r="H50" s="18"/>
    </row>
    <row r="51" spans="1:8" ht="22.5" customHeight="1" thickBot="1">
      <c r="A51" s="358"/>
      <c r="B51" s="339"/>
      <c r="C51" s="342"/>
      <c r="D51" s="88" t="s">
        <v>215</v>
      </c>
      <c r="E51" s="89" t="str">
        <f>INDEX(Structuur_V,MATCH(4!D51,Structuur,0))</f>
        <v>-</v>
      </c>
      <c r="F51" s="104" t="str">
        <f>INDEX(CB,MATCH(4!D51,Structuur,0))</f>
        <v>-</v>
      </c>
      <c r="G51" s="20"/>
      <c r="H51" s="18"/>
    </row>
    <row r="52" spans="1:8" ht="22.5" customHeight="1" thickBot="1">
      <c r="A52" s="358"/>
      <c r="B52" s="340"/>
      <c r="C52" s="343"/>
      <c r="D52" s="91" t="s">
        <v>215</v>
      </c>
      <c r="E52" s="92" t="str">
        <f>INDEX(Structuur_V,MATCH(4!D52,Structuur,0))</f>
        <v>-</v>
      </c>
      <c r="F52" s="105" t="str">
        <f>INDEX(CB,MATCH(4!D52,Structuur,0))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8.xml><?xml version="1.0" encoding="utf-8"?>
<worksheet xmlns="http://schemas.openxmlformats.org/spreadsheetml/2006/main" xmlns:r="http://schemas.openxmlformats.org/officeDocument/2006/relationships">
  <dimension ref="A1:P55"/>
  <sheetViews>
    <sheetView zoomScale="70" zoomScaleNormal="70" zoomScalePageLayoutView="0" workbookViewId="0" topLeftCell="A31">
      <selection activeCell="F52" sqref="F52"/>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8" customHeight="1" thickBot="1">
      <c r="A5" s="75" t="str">
        <f>Coordonnées!$D$12</f>
        <v>-</v>
      </c>
      <c r="B5" s="76"/>
      <c r="C5" s="77"/>
      <c r="D5" s="62"/>
      <c r="E5" s="362"/>
      <c r="F5" s="363"/>
      <c r="H5" s="18"/>
    </row>
    <row r="6" spans="1:8" ht="15" customHeight="1">
      <c r="A6" s="350" t="s">
        <v>372</v>
      </c>
      <c r="B6" s="351"/>
      <c r="C6" s="351"/>
      <c r="D6" s="351"/>
      <c r="E6" s="351"/>
      <c r="F6" s="352"/>
      <c r="H6" s="18"/>
    </row>
    <row r="7" spans="1:8" ht="19.5" customHeight="1" thickBot="1">
      <c r="A7" s="78" t="str">
        <f>Coordonnées!$D$19</f>
        <v>-</v>
      </c>
      <c r="B7" s="79"/>
      <c r="C7" s="80"/>
      <c r="D7" s="80"/>
      <c r="E7" s="353"/>
      <c r="F7" s="354"/>
      <c r="H7" s="18"/>
    </row>
    <row r="8" spans="1:8" ht="15" customHeight="1">
      <c r="A8" s="350" t="s">
        <v>89</v>
      </c>
      <c r="B8" s="351"/>
      <c r="C8" s="351"/>
      <c r="D8" s="351"/>
      <c r="E8" s="351"/>
      <c r="F8" s="352"/>
      <c r="H8" s="18"/>
    </row>
    <row r="9" spans="1:8" ht="18" customHeight="1">
      <c r="A9" s="81" t="str">
        <f>Coordonnées!$D$25</f>
        <v>-</v>
      </c>
      <c r="B9" s="82"/>
      <c r="C9" s="82"/>
      <c r="D9" s="82"/>
      <c r="E9" s="82"/>
      <c r="F9" s="83"/>
      <c r="H9" s="18"/>
    </row>
    <row r="10" spans="1:8" ht="16.5" customHeight="1" thickBot="1">
      <c r="A10" s="84" t="str">
        <f>Coordonnées!$D$33</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INDEX(Omgevingstemperatuur,MATCH('5 '!D14,Temperatuur,0))</f>
        <v>-</v>
      </c>
      <c r="F14" s="87" t="str">
        <f>INDEX(AA,MATCH('5 '!D14,Temperatuur,0))</f>
        <v>-</v>
      </c>
      <c r="G14" s="19"/>
      <c r="H14" s="18"/>
    </row>
    <row r="15" spans="1:8" ht="15" thickBot="1">
      <c r="A15" s="356"/>
      <c r="B15" s="339"/>
      <c r="C15" s="342"/>
      <c r="D15" s="88" t="s">
        <v>215</v>
      </c>
      <c r="E15" s="89" t="str">
        <f>INDEX(Omgevingstemperatuur,MATCH('5 '!D15,Temperatuur,0))</f>
        <v>-</v>
      </c>
      <c r="F15" s="90" t="str">
        <f>INDEX(AA,MATCH('5 '!D15,Temperatuur,0))</f>
        <v>-</v>
      </c>
      <c r="G15" s="19"/>
      <c r="H15" s="18"/>
    </row>
    <row r="16" spans="1:8" ht="15" thickBot="1">
      <c r="A16" s="356"/>
      <c r="B16" s="340"/>
      <c r="C16" s="343"/>
      <c r="D16" s="91" t="s">
        <v>215</v>
      </c>
      <c r="E16" s="92" t="str">
        <f>INDEX(Omgevingstemperatuur,MATCH('5 '!D16,Temperatuur,0))</f>
        <v>-</v>
      </c>
      <c r="F16" s="93" t="str">
        <f>INDEX(AA,MATCH('5 '!D16,Temperatuur,0))</f>
        <v>-</v>
      </c>
      <c r="G16" s="19"/>
      <c r="H16" s="18"/>
    </row>
    <row r="17" spans="1:8" ht="15" thickBot="1">
      <c r="A17" s="356"/>
      <c r="B17" s="344" t="s">
        <v>91</v>
      </c>
      <c r="C17" s="347" t="s">
        <v>72</v>
      </c>
      <c r="D17" s="94" t="s">
        <v>215</v>
      </c>
      <c r="E17" s="95" t="str">
        <f>INDEX(Water,MATCH('5 '!D17,Aanwezigheid,0))</f>
        <v>-</v>
      </c>
      <c r="F17" s="96" t="str">
        <f>INDEX(AD,MATCH('5 '!D17,Aanwezigheid,0))</f>
        <v>-</v>
      </c>
      <c r="G17" s="20"/>
      <c r="H17" s="18"/>
    </row>
    <row r="18" spans="1:8" ht="15" thickBot="1">
      <c r="A18" s="356"/>
      <c r="B18" s="345"/>
      <c r="C18" s="348"/>
      <c r="D18" s="97" t="s">
        <v>215</v>
      </c>
      <c r="E18" s="98" t="str">
        <f>INDEX(Water,MATCH('5 '!D18,Aanwezigheid,0))</f>
        <v>-</v>
      </c>
      <c r="F18" s="99" t="str">
        <f>INDEX(AD,MATCH('5 '!D18,Aanwezigheid,0))</f>
        <v>-</v>
      </c>
      <c r="G18" s="20"/>
      <c r="H18" s="18"/>
    </row>
    <row r="19" spans="1:8" ht="15" thickBot="1">
      <c r="A19" s="356"/>
      <c r="B19" s="346"/>
      <c r="C19" s="349"/>
      <c r="D19" s="100" t="s">
        <v>215</v>
      </c>
      <c r="E19" s="101" t="str">
        <f>INDEX(Water,MATCH('5 '!D19,Aanwezigheid,0))</f>
        <v>-</v>
      </c>
      <c r="F19" s="102" t="str">
        <f>INDEX(AD,MATCH('5 '!D19,Aanwezigheid,0))</f>
        <v>-</v>
      </c>
      <c r="G19" s="20"/>
      <c r="H19" s="18"/>
    </row>
    <row r="20" spans="1:8" ht="15" thickBot="1">
      <c r="A20" s="356"/>
      <c r="B20" s="338" t="s">
        <v>92</v>
      </c>
      <c r="C20" s="341" t="s">
        <v>73</v>
      </c>
      <c r="D20" s="85" t="s">
        <v>215</v>
      </c>
      <c r="E20" s="86"/>
      <c r="F20" s="103" t="str">
        <f>INDEX(AE,MATCH('5 '!D20,Afmetingen,0))</f>
        <v>-</v>
      </c>
      <c r="G20" s="20"/>
      <c r="H20" s="18"/>
    </row>
    <row r="21" spans="1:8" ht="15" thickBot="1">
      <c r="A21" s="356"/>
      <c r="B21" s="339"/>
      <c r="C21" s="342"/>
      <c r="D21" s="88" t="s">
        <v>215</v>
      </c>
      <c r="E21" s="89"/>
      <c r="F21" s="104" t="str">
        <f>INDEX(AE,MATCH('5 '!D21,Afmetingen,0))</f>
        <v>-</v>
      </c>
      <c r="G21" s="20"/>
      <c r="H21" s="18"/>
    </row>
    <row r="22" spans="1:8" ht="15" thickBot="1">
      <c r="A22" s="356"/>
      <c r="B22" s="340"/>
      <c r="C22" s="343"/>
      <c r="D22" s="91" t="s">
        <v>215</v>
      </c>
      <c r="E22" s="92"/>
      <c r="F22" s="105" t="str">
        <f>INDEX(AE,MATCH('5 '!D22,Afmetingen,0))</f>
        <v>-</v>
      </c>
      <c r="G22" s="20"/>
      <c r="H22" s="18"/>
    </row>
    <row r="23" spans="1:8" ht="15" thickBot="1">
      <c r="A23" s="356"/>
      <c r="B23" s="344" t="s">
        <v>93</v>
      </c>
      <c r="C23" s="347" t="s">
        <v>74</v>
      </c>
      <c r="D23" s="106" t="s">
        <v>215</v>
      </c>
      <c r="E23" s="95" t="str">
        <f>INDEX(Stoffen,MATCH('5 '!D23,Corrosieve,0))</f>
        <v>-</v>
      </c>
      <c r="F23" s="107" t="str">
        <f>INDEX(AF,MATCH('5 '!D23,Corrosieve,0))</f>
        <v>-</v>
      </c>
      <c r="G23" s="20"/>
      <c r="H23" s="18"/>
    </row>
    <row r="24" spans="1:8" ht="15" thickBot="1">
      <c r="A24" s="356"/>
      <c r="B24" s="345"/>
      <c r="C24" s="348"/>
      <c r="D24" s="108" t="s">
        <v>215</v>
      </c>
      <c r="E24" s="98" t="str">
        <f>INDEX(Stoffen,MATCH('5 '!D24,Corrosieve,0))</f>
        <v>-</v>
      </c>
      <c r="F24" s="109" t="str">
        <f>INDEX(AF,MATCH('5 '!D24,Corrosieve,0))</f>
        <v>-</v>
      </c>
      <c r="G24" s="20"/>
      <c r="H24" s="18"/>
    </row>
    <row r="25" spans="1:8" ht="15" thickBot="1">
      <c r="A25" s="356"/>
      <c r="B25" s="346"/>
      <c r="C25" s="349"/>
      <c r="D25" s="110" t="s">
        <v>215</v>
      </c>
      <c r="E25" s="101" t="str">
        <f>INDEX(Stoffen,MATCH('5 '!D25,Corrosieve,0))</f>
        <v>-</v>
      </c>
      <c r="F25" s="111" t="str">
        <f>INDEX(AF,MATCH('5 '!D25,Corrosieve,0))</f>
        <v>-</v>
      </c>
      <c r="G25" s="20"/>
      <c r="H25" s="18"/>
    </row>
    <row r="26" spans="1:8" ht="15" thickBot="1">
      <c r="A26" s="356"/>
      <c r="B26" s="338" t="s">
        <v>94</v>
      </c>
      <c r="C26" s="341" t="s">
        <v>75</v>
      </c>
      <c r="D26" s="85" t="s">
        <v>215</v>
      </c>
      <c r="E26" s="86"/>
      <c r="F26" s="103" t="str">
        <f>INDEX(AG,MATCH('5 '!D26,IP,0))</f>
        <v>-</v>
      </c>
      <c r="G26" s="20"/>
      <c r="H26" s="18"/>
    </row>
    <row r="27" spans="1:8" ht="15" thickBot="1">
      <c r="A27" s="356"/>
      <c r="B27" s="339"/>
      <c r="C27" s="342"/>
      <c r="D27" s="88" t="s">
        <v>215</v>
      </c>
      <c r="E27" s="89"/>
      <c r="F27" s="104" t="str">
        <f>INDEX(AG,MATCH('5 '!D27,IP,0))</f>
        <v>-</v>
      </c>
      <c r="G27" s="20"/>
      <c r="H27" s="18"/>
    </row>
    <row r="28" spans="1:8" ht="15" thickBot="1">
      <c r="A28" s="356"/>
      <c r="B28" s="340"/>
      <c r="C28" s="343"/>
      <c r="D28" s="91" t="s">
        <v>215</v>
      </c>
      <c r="E28" s="92"/>
      <c r="F28" s="105" t="str">
        <f>INDEX(AG,MATCH('5 '!D28,IP,0))</f>
        <v>-</v>
      </c>
      <c r="G28" s="20"/>
      <c r="H28" s="18"/>
    </row>
    <row r="29" spans="1:8" ht="27" customHeight="1" thickBot="1">
      <c r="A29" s="356"/>
      <c r="B29" s="344" t="s">
        <v>95</v>
      </c>
      <c r="C29" s="347" t="s">
        <v>76</v>
      </c>
      <c r="D29" s="106" t="s">
        <v>215</v>
      </c>
      <c r="E29" s="95"/>
      <c r="F29" s="107" t="str">
        <f>INDEX(AH,MATCH('5 '!D29,Trillingen,0))</f>
        <v>-</v>
      </c>
      <c r="G29" s="20"/>
      <c r="H29" s="18"/>
    </row>
    <row r="30" spans="1:8" ht="15" thickBot="1">
      <c r="A30" s="356"/>
      <c r="B30" s="346"/>
      <c r="C30" s="349"/>
      <c r="D30" s="110" t="s">
        <v>215</v>
      </c>
      <c r="E30" s="101"/>
      <c r="F30" s="111" t="str">
        <f>INDEX(AH,MATCH('5 '!D30,Trillingen,0))</f>
        <v>-</v>
      </c>
      <c r="G30" s="20"/>
      <c r="H30" s="18"/>
    </row>
    <row r="31" spans="1:8" ht="30.75" customHeight="1" thickBot="1">
      <c r="A31" s="356"/>
      <c r="B31" s="71" t="s">
        <v>96</v>
      </c>
      <c r="C31" s="72" t="s">
        <v>77</v>
      </c>
      <c r="D31" s="112" t="s">
        <v>215</v>
      </c>
      <c r="E31" s="113" t="str">
        <f>INDEX(Flora,MATCH('5 '!D31,Flora_V,0))</f>
        <v>-</v>
      </c>
      <c r="F31" s="114" t="str">
        <f>INDEX(AK,MATCH('5 '!D31,Flora_V,0))</f>
        <v>-</v>
      </c>
      <c r="G31" s="20"/>
      <c r="H31" s="18"/>
    </row>
    <row r="32" spans="1:8" ht="27" customHeight="1" thickBot="1">
      <c r="A32" s="356"/>
      <c r="B32" s="73" t="s">
        <v>97</v>
      </c>
      <c r="C32" s="74" t="s">
        <v>78</v>
      </c>
      <c r="D32" s="115" t="s">
        <v>215</v>
      </c>
      <c r="E32" s="116" t="str">
        <f>INDEX(Fauna,MATCH('5 '!D32,Fauna_V,0))</f>
        <v>-</v>
      </c>
      <c r="F32" s="117" t="str">
        <f>INDEX(AL,MATCH('5 '!D32,Fauna_V,0))</f>
        <v>-</v>
      </c>
      <c r="G32" s="20"/>
      <c r="H32" s="18"/>
    </row>
    <row r="33" spans="1:8" ht="15" thickBot="1">
      <c r="A33" s="356"/>
      <c r="B33" s="338" t="s">
        <v>98</v>
      </c>
      <c r="C33" s="341" t="s">
        <v>79</v>
      </c>
      <c r="D33" s="85" t="s">
        <v>215</v>
      </c>
      <c r="E33" s="86"/>
      <c r="F33" s="103" t="str">
        <f>INDEX(AM,MATCH('5 '!D33,Electro,0))</f>
        <v>-</v>
      </c>
      <c r="G33" s="20"/>
      <c r="H33" s="18"/>
    </row>
    <row r="34" spans="1:8" ht="15" thickBot="1">
      <c r="A34" s="356"/>
      <c r="B34" s="339"/>
      <c r="C34" s="342"/>
      <c r="D34" s="88" t="s">
        <v>215</v>
      </c>
      <c r="E34" s="89"/>
      <c r="F34" s="104" t="str">
        <f>INDEX(AM,MATCH('5 '!D34,Electro,0))</f>
        <v>-</v>
      </c>
      <c r="G34" s="20"/>
      <c r="H34" s="18"/>
    </row>
    <row r="35" spans="1:8" ht="15" thickBot="1">
      <c r="A35" s="356"/>
      <c r="B35" s="340"/>
      <c r="C35" s="343"/>
      <c r="D35" s="91" t="s">
        <v>215</v>
      </c>
      <c r="E35" s="92"/>
      <c r="F35" s="105" t="str">
        <f>INDEX(AM,MATCH('5 '!D35,Electro,0))</f>
        <v>-</v>
      </c>
      <c r="G35" s="20"/>
      <c r="H35" s="18"/>
    </row>
    <row r="36" spans="1:8" ht="15" thickBot="1">
      <c r="A36" s="356"/>
      <c r="B36" s="73" t="s">
        <v>99</v>
      </c>
      <c r="C36" s="74" t="s">
        <v>80</v>
      </c>
      <c r="D36" s="115" t="s">
        <v>215</v>
      </c>
      <c r="E36" s="116"/>
      <c r="F36" s="117" t="str">
        <f>INDEX(AN,MATCH('5 '!D36,Zonne,0))</f>
        <v>-</v>
      </c>
      <c r="G36" s="20"/>
      <c r="H36" s="18"/>
    </row>
    <row r="37" spans="1:8" ht="15" thickBot="1">
      <c r="A37" s="357" t="s">
        <v>355</v>
      </c>
      <c r="B37" s="338" t="s">
        <v>100</v>
      </c>
      <c r="C37" s="341" t="s">
        <v>81</v>
      </c>
      <c r="D37" s="85" t="s">
        <v>215</v>
      </c>
      <c r="E37" s="86" t="str">
        <f>INDEX(Bekwa_V,MATCH('5 '!D37,Bekwa,0))</f>
        <v>-</v>
      </c>
      <c r="F37" s="103" t="str">
        <f>INDEX(BA,MATCH('5 '!D37,Bekwa,0))</f>
        <v>-</v>
      </c>
      <c r="G37" s="20"/>
      <c r="H37" s="18"/>
    </row>
    <row r="38" spans="1:8" ht="15" thickBot="1">
      <c r="A38" s="357"/>
      <c r="B38" s="339"/>
      <c r="C38" s="342"/>
      <c r="D38" s="88" t="s">
        <v>215</v>
      </c>
      <c r="E38" s="89" t="str">
        <f>INDEX(Bekwa_V,MATCH('5 '!D38,Bekwa,0))</f>
        <v>-</v>
      </c>
      <c r="F38" s="104" t="str">
        <f>INDEX(BA,MATCH('5 '!D38,Bekwa,0))</f>
        <v>-</v>
      </c>
      <c r="G38" s="20"/>
      <c r="H38" s="18"/>
    </row>
    <row r="39" spans="1:8" ht="15" thickBot="1">
      <c r="A39" s="357"/>
      <c r="B39" s="340"/>
      <c r="C39" s="343"/>
      <c r="D39" s="91" t="s">
        <v>215</v>
      </c>
      <c r="E39" s="92" t="str">
        <f>INDEX(Bekwa_V,MATCH('5 '!D39,Bekwa,0))</f>
        <v>-</v>
      </c>
      <c r="F39" s="105" t="str">
        <f>INDEX(BA,MATCH('5 '!D39,Bekwa,0))</f>
        <v>-</v>
      </c>
      <c r="G39" s="20"/>
      <c r="H39" s="18"/>
    </row>
    <row r="40" spans="1:8" ht="15" thickBot="1">
      <c r="A40" s="357"/>
      <c r="B40" s="344" t="s">
        <v>101</v>
      </c>
      <c r="C40" s="347" t="s">
        <v>82</v>
      </c>
      <c r="D40" s="106" t="s">
        <v>215</v>
      </c>
      <c r="E40" s="95"/>
      <c r="F40" s="107" t="str">
        <f>INDEX(BB,MATCH('5 '!D40,Toest,0))</f>
        <v>-</v>
      </c>
      <c r="G40" s="20"/>
      <c r="H40" s="18"/>
    </row>
    <row r="41" spans="1:8" ht="15" thickBot="1">
      <c r="A41" s="357"/>
      <c r="B41" s="346"/>
      <c r="C41" s="349"/>
      <c r="D41" s="110" t="s">
        <v>215</v>
      </c>
      <c r="E41" s="101"/>
      <c r="F41" s="111" t="str">
        <f>INDEX(BB,MATCH('5 '!D41,Toest,0))</f>
        <v>-</v>
      </c>
      <c r="G41" s="20"/>
      <c r="H41" s="18"/>
    </row>
    <row r="42" spans="1:8" ht="15" thickBot="1">
      <c r="A42" s="357"/>
      <c r="B42" s="338" t="s">
        <v>102</v>
      </c>
      <c r="C42" s="341" t="s">
        <v>83</v>
      </c>
      <c r="D42" s="85" t="s">
        <v>215</v>
      </c>
      <c r="E42" s="86" t="str">
        <f>INDEX(Aanrak_V,MATCH('5 '!D42,Aanrak,0))</f>
        <v>-</v>
      </c>
      <c r="F42" s="103" t="str">
        <f>INDEX(BC,MATCH('5 '!D42,Aanrak,0))</f>
        <v>-</v>
      </c>
      <c r="G42" s="20"/>
      <c r="H42" s="18"/>
    </row>
    <row r="43" spans="1:8" ht="15" thickBot="1">
      <c r="A43" s="357"/>
      <c r="B43" s="340"/>
      <c r="C43" s="343"/>
      <c r="D43" s="91" t="s">
        <v>215</v>
      </c>
      <c r="E43" s="92" t="str">
        <f>INDEX(Aanrak_V,MATCH('5 '!D43,Aanrak,0))</f>
        <v>-</v>
      </c>
      <c r="F43" s="105" t="str">
        <f>INDEX(BC,MATCH('5 '!D43,Aanrak,0))</f>
        <v>-</v>
      </c>
      <c r="G43" s="20"/>
      <c r="H43" s="18"/>
    </row>
    <row r="44" spans="1:8" ht="15" thickBot="1">
      <c r="A44" s="357"/>
      <c r="B44" s="344" t="s">
        <v>103</v>
      </c>
      <c r="C44" s="347" t="s">
        <v>84</v>
      </c>
      <c r="D44" s="106" t="s">
        <v>215</v>
      </c>
      <c r="E44" s="95" t="str">
        <f>INDEX(Ontruim_V,MATCH('5 '!D44,Ontruim,0))</f>
        <v>-</v>
      </c>
      <c r="F44" s="107" t="str">
        <f>INDEX(BD,MATCH('5 '!D44,Ontruim,0))</f>
        <v>-</v>
      </c>
      <c r="G44" s="20"/>
      <c r="H44" s="18"/>
    </row>
    <row r="45" spans="1:8" ht="15" thickBot="1">
      <c r="A45" s="357"/>
      <c r="B45" s="346"/>
      <c r="C45" s="349"/>
      <c r="D45" s="110" t="s">
        <v>215</v>
      </c>
      <c r="E45" s="101" t="str">
        <f>INDEX(Ontruim_V,MATCH('5 '!D45,Ontruim,0))</f>
        <v>-</v>
      </c>
      <c r="F45" s="111" t="str">
        <f>INDEX(BD,MATCH('5 '!D45,Ontruim,0))</f>
        <v>-</v>
      </c>
      <c r="G45" s="20"/>
      <c r="H45" s="18"/>
    </row>
    <row r="46" spans="1:8" ht="15" thickBot="1">
      <c r="A46" s="357"/>
      <c r="B46" s="338" t="s">
        <v>104</v>
      </c>
      <c r="C46" s="341" t="s">
        <v>85</v>
      </c>
      <c r="D46" s="85" t="s">
        <v>215</v>
      </c>
      <c r="E46" s="86" t="str">
        <f>INDEX(Aard_V,MATCH('5 '!D46,Aard,0))</f>
        <v>-</v>
      </c>
      <c r="F46" s="103" t="str">
        <f>INDEX(BE,MATCH('5 '!D46,Aard,0))</f>
        <v>-</v>
      </c>
      <c r="G46" s="20"/>
      <c r="H46" s="18"/>
    </row>
    <row r="47" spans="1:8" ht="15" thickBot="1">
      <c r="A47" s="357"/>
      <c r="B47" s="339"/>
      <c r="C47" s="342"/>
      <c r="D47" s="88" t="s">
        <v>215</v>
      </c>
      <c r="E47" s="89" t="str">
        <f>INDEX(Aard_V,MATCH('5 '!D47,Aard,0))</f>
        <v>-</v>
      </c>
      <c r="F47" s="104" t="str">
        <f>INDEX(BE,MATCH('5 '!D47,Aard,0))</f>
        <v>-</v>
      </c>
      <c r="G47" s="20"/>
      <c r="H47" s="18"/>
    </row>
    <row r="48" spans="1:8" ht="15" thickBot="1">
      <c r="A48" s="357"/>
      <c r="B48" s="340"/>
      <c r="C48" s="343"/>
      <c r="D48" s="91" t="s">
        <v>215</v>
      </c>
      <c r="E48" s="92" t="str">
        <f>INDEX(Aard_V,MATCH('5 '!D48,Aard,0))</f>
        <v>-</v>
      </c>
      <c r="F48" s="105" t="str">
        <f>INDEX(BE,MATCH('5 '!D48,Aard,0))</f>
        <v>-</v>
      </c>
      <c r="G48" s="20"/>
      <c r="H48" s="18"/>
    </row>
    <row r="49" spans="1:8" ht="21.75" customHeight="1" thickBot="1">
      <c r="A49" s="358" t="s">
        <v>354</v>
      </c>
      <c r="B49" s="73" t="s">
        <v>105</v>
      </c>
      <c r="C49" s="74" t="s">
        <v>86</v>
      </c>
      <c r="D49" s="115" t="s">
        <v>215</v>
      </c>
      <c r="E49" s="116" t="str">
        <f>INDEX(Bouw_V,MATCH('5 '!D49,Bouw,0))</f>
        <v>–</v>
      </c>
      <c r="F49" s="117" t="str">
        <f>INDEX(CA,MATCH('5 '!D49,Bouw,0))</f>
        <v>-</v>
      </c>
      <c r="G49" s="20"/>
      <c r="H49" s="18"/>
    </row>
    <row r="50" spans="1:8" ht="22.5" customHeight="1" thickBot="1">
      <c r="A50" s="358"/>
      <c r="B50" s="338" t="s">
        <v>106</v>
      </c>
      <c r="C50" s="341" t="s">
        <v>87</v>
      </c>
      <c r="D50" s="85" t="s">
        <v>215</v>
      </c>
      <c r="E50" s="86" t="str">
        <f>INDEX(Structuur_V,MATCH('5 '!D50,Structuur,0))</f>
        <v>-</v>
      </c>
      <c r="F50" s="103" t="str">
        <f>INDEX(CB,MATCH('5 '!D50,Structuur,0))</f>
        <v>-</v>
      </c>
      <c r="G50" s="20"/>
      <c r="H50" s="18"/>
    </row>
    <row r="51" spans="1:8" ht="22.5" customHeight="1" thickBot="1">
      <c r="A51" s="358"/>
      <c r="B51" s="339"/>
      <c r="C51" s="342"/>
      <c r="D51" s="88" t="s">
        <v>215</v>
      </c>
      <c r="E51" s="89" t="str">
        <f>INDEX(Structuur_V,MATCH('5 '!D51,Structuur,0))</f>
        <v>-</v>
      </c>
      <c r="F51" s="104" t="str">
        <f>INDEX(CB,MATCH('5 '!D51,Structuur,0))</f>
        <v>-</v>
      </c>
      <c r="G51" s="20"/>
      <c r="H51" s="18"/>
    </row>
    <row r="52" spans="1:8" ht="22.5" customHeight="1" thickBot="1">
      <c r="A52" s="358"/>
      <c r="B52" s="340"/>
      <c r="C52" s="343"/>
      <c r="D52" s="91" t="s">
        <v>215</v>
      </c>
      <c r="E52" s="92" t="str">
        <f>INDEX(Structuur_V,MATCH('5 '!D52,Structuur,0))</f>
        <v>-</v>
      </c>
      <c r="F52" s="105" t="str">
        <f>INDEX(CB,MATCH('5 '!D52,Structuur,0))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33:D35">
      <formula1>Electro</formula1>
    </dataValidation>
    <dataValidation type="list" allowBlank="1" showInputMessage="1" showErrorMessage="1" sqref="D50:D52">
      <formula1>Structuur</formula1>
    </dataValidation>
    <dataValidation type="list" allowBlank="1" showInputMessage="1" showErrorMessage="1" sqref="D49">
      <formula1>Bouw</formula1>
    </dataValidation>
    <dataValidation type="list" allowBlank="1" showInputMessage="1" showErrorMessage="1" sqref="D46:D48">
      <formula1>Aard</formula1>
    </dataValidation>
    <dataValidation type="list" allowBlank="1" showInputMessage="1" showErrorMessage="1" sqref="D44:D45">
      <formula1>Ontruim</formula1>
    </dataValidation>
    <dataValidation type="list" allowBlank="1" showInputMessage="1" showErrorMessage="1" sqref="D42:D43">
      <formula1>Aanrak</formula1>
    </dataValidation>
    <dataValidation type="list" allowBlank="1" showInputMessage="1" showErrorMessage="1" sqref="D40:D41">
      <formula1>Toest</formula1>
    </dataValidation>
    <dataValidation type="list" allowBlank="1" showInputMessage="1" showErrorMessage="1" sqref="D37:D39">
      <formula1>Bekwa</formula1>
    </dataValidation>
    <dataValidation type="list" allowBlank="1" showInputMessage="1" showErrorMessage="1" sqref="D36">
      <formula1>Zonne</formula1>
    </dataValidation>
    <dataValidation type="list" allowBlank="1" showInputMessage="1" showErrorMessage="1" sqref="D32">
      <formula1>Fauna_V</formula1>
    </dataValidation>
    <dataValidation type="list" allowBlank="1" showInputMessage="1" showErrorMessage="1" sqref="D31">
      <formula1>Flora_V</formula1>
    </dataValidation>
    <dataValidation type="list" allowBlank="1" showInputMessage="1" showErrorMessage="1" sqref="D29:D30">
      <formula1>Trillingen</formula1>
    </dataValidation>
    <dataValidation type="list" allowBlank="1" showInputMessage="1" showErrorMessage="1" sqref="D26:D28">
      <formula1>IP</formula1>
    </dataValidation>
    <dataValidation type="list" allowBlank="1" showInputMessage="1" showErrorMessage="1" sqref="D23:D25">
      <formula1>Corrosieve</formula1>
    </dataValidation>
    <dataValidation type="list" allowBlank="1" showInputMessage="1" showErrorMessage="1" sqref="D20:D22">
      <formula1>Afmetingen</formula1>
    </dataValidation>
    <dataValidation type="list" allowBlank="1" showInputMessage="1" showErrorMessage="1" sqref="D17:D19">
      <formula1>Aanwezigheid</formula1>
    </dataValidation>
    <dataValidation type="list" allowBlank="1" showInputMessage="1" showErrorMessage="1" sqref="D14:D16">
      <formula1>Temperatuur</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xl/worksheets/sheet9.xml><?xml version="1.0" encoding="utf-8"?>
<worksheet xmlns="http://schemas.openxmlformats.org/spreadsheetml/2006/main" xmlns:r="http://schemas.openxmlformats.org/officeDocument/2006/relationships">
  <dimension ref="A1:P55"/>
  <sheetViews>
    <sheetView zoomScale="70" zoomScaleNormal="70" zoomScalePageLayoutView="0" workbookViewId="0" topLeftCell="A34">
      <selection activeCell="F52" sqref="F52"/>
    </sheetView>
  </sheetViews>
  <sheetFormatPr defaultColWidth="9.140625" defaultRowHeight="15"/>
  <cols>
    <col min="1" max="1" width="9.140625" style="18" customWidth="1"/>
    <col min="2" max="2" width="32.57421875" style="18" customWidth="1"/>
    <col min="3" max="3" width="10.421875" style="18" customWidth="1"/>
    <col min="4" max="4" width="32.57421875" style="18" customWidth="1"/>
    <col min="5" max="5" width="42.57421875" style="18" customWidth="1"/>
    <col min="6" max="6" width="12.57421875" style="18" customWidth="1"/>
    <col min="7" max="7" width="18.7109375" style="17" customWidth="1"/>
    <col min="8" max="8" width="9.140625" style="17" customWidth="1"/>
    <col min="9" max="16384" width="9.140625" style="18" customWidth="1"/>
  </cols>
  <sheetData>
    <row r="1" spans="1:6" ht="12.75" customHeight="1">
      <c r="A1" s="61"/>
      <c r="B1" s="336" t="s">
        <v>373</v>
      </c>
      <c r="C1" s="336"/>
      <c r="D1" s="336"/>
      <c r="E1" s="336"/>
      <c r="F1" s="336"/>
    </row>
    <row r="2" spans="1:6" ht="12.75" customHeight="1">
      <c r="A2" s="61"/>
      <c r="B2" s="336"/>
      <c r="C2" s="336"/>
      <c r="D2" s="336"/>
      <c r="E2" s="336"/>
      <c r="F2" s="336"/>
    </row>
    <row r="3" spans="1:6" ht="13.5" customHeight="1" thickBot="1">
      <c r="A3" s="61"/>
      <c r="B3" s="336"/>
      <c r="C3" s="336"/>
      <c r="D3" s="336"/>
      <c r="E3" s="336"/>
      <c r="F3" s="336"/>
    </row>
    <row r="4" spans="1:8" ht="15" customHeight="1">
      <c r="A4" s="359" t="s">
        <v>88</v>
      </c>
      <c r="B4" s="360"/>
      <c r="C4" s="360"/>
      <c r="D4" s="360"/>
      <c r="E4" s="360"/>
      <c r="F4" s="361"/>
      <c r="H4" s="18"/>
    </row>
    <row r="5" spans="1:8" ht="18" customHeight="1" thickBot="1">
      <c r="A5" s="75" t="str">
        <f>Coordonnées!$D$12</f>
        <v>-</v>
      </c>
      <c r="B5" s="76"/>
      <c r="C5" s="77"/>
      <c r="D5" s="62"/>
      <c r="E5" s="362"/>
      <c r="F5" s="363"/>
      <c r="H5" s="18"/>
    </row>
    <row r="6" spans="1:8" ht="15" customHeight="1">
      <c r="A6" s="350" t="s">
        <v>372</v>
      </c>
      <c r="B6" s="351"/>
      <c r="C6" s="351"/>
      <c r="D6" s="351"/>
      <c r="E6" s="351"/>
      <c r="F6" s="352"/>
      <c r="H6" s="18"/>
    </row>
    <row r="7" spans="1:8" ht="20.25" customHeight="1" thickBot="1">
      <c r="A7" s="78" t="str">
        <f>Coordonnées!$D$19</f>
        <v>-</v>
      </c>
      <c r="B7" s="79"/>
      <c r="C7" s="80"/>
      <c r="D7" s="80"/>
      <c r="E7" s="353"/>
      <c r="F7" s="354"/>
      <c r="H7" s="18"/>
    </row>
    <row r="8" spans="1:8" ht="15" customHeight="1">
      <c r="A8" s="350" t="s">
        <v>89</v>
      </c>
      <c r="B8" s="351"/>
      <c r="C8" s="351"/>
      <c r="D8" s="351"/>
      <c r="E8" s="351"/>
      <c r="F8" s="352"/>
      <c r="H8" s="18"/>
    </row>
    <row r="9" spans="1:8" ht="16.5" customHeight="1">
      <c r="A9" s="81" t="str">
        <f>Coordonnées!$D$25</f>
        <v>-</v>
      </c>
      <c r="B9" s="82"/>
      <c r="C9" s="82"/>
      <c r="D9" s="82"/>
      <c r="E9" s="82"/>
      <c r="F9" s="83"/>
      <c r="H9" s="18"/>
    </row>
    <row r="10" spans="1:8" ht="18.75" customHeight="1" thickBot="1">
      <c r="A10" s="84" t="str">
        <f>Coordonnées!$D$34</f>
        <v>-</v>
      </c>
      <c r="B10" s="79"/>
      <c r="C10" s="80"/>
      <c r="D10" s="80"/>
      <c r="E10" s="353"/>
      <c r="F10" s="354"/>
      <c r="H10" s="18"/>
    </row>
    <row r="11" spans="1:6" ht="27">
      <c r="A11" s="61"/>
      <c r="B11" s="63"/>
      <c r="C11" s="63"/>
      <c r="D11" s="64" t="s">
        <v>201</v>
      </c>
      <c r="E11" s="337" t="s">
        <v>353</v>
      </c>
      <c r="F11" s="337"/>
    </row>
    <row r="12" spans="1:6" ht="13.5" thickBot="1">
      <c r="A12" s="61"/>
      <c r="B12" s="65"/>
      <c r="C12" s="65"/>
      <c r="D12" s="66"/>
      <c r="E12" s="67"/>
      <c r="F12" s="67"/>
    </row>
    <row r="13" spans="1:8" ht="15" thickBot="1">
      <c r="A13" s="61"/>
      <c r="B13" s="68" t="s">
        <v>107</v>
      </c>
      <c r="C13" s="69" t="s">
        <v>0</v>
      </c>
      <c r="D13" s="69" t="s">
        <v>108</v>
      </c>
      <c r="E13" s="69" t="s">
        <v>109</v>
      </c>
      <c r="F13" s="69" t="s">
        <v>110</v>
      </c>
      <c r="H13" s="18"/>
    </row>
    <row r="14" spans="1:8" ht="15" thickBot="1">
      <c r="A14" s="356" t="s">
        <v>356</v>
      </c>
      <c r="B14" s="338" t="s">
        <v>90</v>
      </c>
      <c r="C14" s="341" t="s">
        <v>71</v>
      </c>
      <c r="D14" s="85" t="s">
        <v>215</v>
      </c>
      <c r="E14" s="86" t="str">
        <f>INDEX(Omgevingstemperatuur,MATCH(6!D14,Temperatuur,0))</f>
        <v>-</v>
      </c>
      <c r="F14" s="87" t="str">
        <f>INDEX(AA,MATCH(6!D14,Temperatuur,0))</f>
        <v>-</v>
      </c>
      <c r="G14" s="19"/>
      <c r="H14" s="18"/>
    </row>
    <row r="15" spans="1:8" ht="15" thickBot="1">
      <c r="A15" s="356"/>
      <c r="B15" s="339"/>
      <c r="C15" s="342"/>
      <c r="D15" s="88" t="s">
        <v>215</v>
      </c>
      <c r="E15" s="89" t="str">
        <f>INDEX(Omgevingstemperatuur,MATCH(6!D15,Temperatuur,0))</f>
        <v>-</v>
      </c>
      <c r="F15" s="90" t="str">
        <f>INDEX(AA,MATCH(6!D15,Temperatuur,0))</f>
        <v>-</v>
      </c>
      <c r="G15" s="19"/>
      <c r="H15" s="18"/>
    </row>
    <row r="16" spans="1:8" ht="15" thickBot="1">
      <c r="A16" s="356"/>
      <c r="B16" s="340"/>
      <c r="C16" s="343"/>
      <c r="D16" s="91" t="s">
        <v>215</v>
      </c>
      <c r="E16" s="92" t="str">
        <f>INDEX(Omgevingstemperatuur,MATCH(6!D16,Temperatuur,0))</f>
        <v>-</v>
      </c>
      <c r="F16" s="93" t="str">
        <f>INDEX(AA,MATCH(6!D16,Temperatuur,0))</f>
        <v>-</v>
      </c>
      <c r="G16" s="19"/>
      <c r="H16" s="18"/>
    </row>
    <row r="17" spans="1:8" ht="15" thickBot="1">
      <c r="A17" s="356"/>
      <c r="B17" s="344" t="s">
        <v>91</v>
      </c>
      <c r="C17" s="347" t="s">
        <v>72</v>
      </c>
      <c r="D17" s="94" t="s">
        <v>215</v>
      </c>
      <c r="E17" s="95" t="str">
        <f>INDEX(Water,MATCH(6!D17,Aanwezigheid,0))</f>
        <v>-</v>
      </c>
      <c r="F17" s="96" t="str">
        <f>INDEX(AD,MATCH(6!D17,Aanwezigheid,0))</f>
        <v>-</v>
      </c>
      <c r="G17" s="20"/>
      <c r="H17" s="18"/>
    </row>
    <row r="18" spans="1:8" ht="15" thickBot="1">
      <c r="A18" s="356"/>
      <c r="B18" s="345"/>
      <c r="C18" s="348"/>
      <c r="D18" s="97" t="s">
        <v>215</v>
      </c>
      <c r="E18" s="98" t="str">
        <f>INDEX(Water,MATCH(6!D18,Aanwezigheid,0))</f>
        <v>-</v>
      </c>
      <c r="F18" s="99" t="str">
        <f>INDEX(AD,MATCH(6!D18,Aanwezigheid,0))</f>
        <v>-</v>
      </c>
      <c r="G18" s="20"/>
      <c r="H18" s="18"/>
    </row>
    <row r="19" spans="1:8" ht="15" thickBot="1">
      <c r="A19" s="356"/>
      <c r="B19" s="346"/>
      <c r="C19" s="349"/>
      <c r="D19" s="100" t="s">
        <v>215</v>
      </c>
      <c r="E19" s="101" t="str">
        <f>INDEX(Water,MATCH(6!D19,Aanwezigheid,0))</f>
        <v>-</v>
      </c>
      <c r="F19" s="102" t="str">
        <f>INDEX(AD,MATCH(6!D19,Aanwezigheid,0))</f>
        <v>-</v>
      </c>
      <c r="G19" s="20"/>
      <c r="H19" s="18"/>
    </row>
    <row r="20" spans="1:8" ht="15" thickBot="1">
      <c r="A20" s="356"/>
      <c r="B20" s="338" t="s">
        <v>92</v>
      </c>
      <c r="C20" s="341" t="s">
        <v>73</v>
      </c>
      <c r="D20" s="85" t="s">
        <v>215</v>
      </c>
      <c r="E20" s="86"/>
      <c r="F20" s="103" t="str">
        <f>INDEX(AE,MATCH(6!D20,Afmetingen,0))</f>
        <v>-</v>
      </c>
      <c r="G20" s="20"/>
      <c r="H20" s="18"/>
    </row>
    <row r="21" spans="1:8" ht="15" thickBot="1">
      <c r="A21" s="356"/>
      <c r="B21" s="339"/>
      <c r="C21" s="342"/>
      <c r="D21" s="88" t="s">
        <v>215</v>
      </c>
      <c r="E21" s="89"/>
      <c r="F21" s="104" t="str">
        <f>INDEX(AE,MATCH(6!D21,Afmetingen,0))</f>
        <v>-</v>
      </c>
      <c r="G21" s="20"/>
      <c r="H21" s="18"/>
    </row>
    <row r="22" spans="1:8" ht="15" thickBot="1">
      <c r="A22" s="356"/>
      <c r="B22" s="340"/>
      <c r="C22" s="343"/>
      <c r="D22" s="91" t="s">
        <v>215</v>
      </c>
      <c r="E22" s="92"/>
      <c r="F22" s="105" t="str">
        <f>INDEX(AE,MATCH(6!D22,Afmetingen,0))</f>
        <v>-</v>
      </c>
      <c r="G22" s="20"/>
      <c r="H22" s="18"/>
    </row>
    <row r="23" spans="1:8" ht="15" thickBot="1">
      <c r="A23" s="356"/>
      <c r="B23" s="344" t="s">
        <v>93</v>
      </c>
      <c r="C23" s="347" t="s">
        <v>74</v>
      </c>
      <c r="D23" s="106" t="s">
        <v>215</v>
      </c>
      <c r="E23" s="95" t="str">
        <f>INDEX(Stoffen,MATCH(6!D23,Corrosieve,0))</f>
        <v>-</v>
      </c>
      <c r="F23" s="107" t="str">
        <f>INDEX(AF,MATCH(6!D23,Corrosieve,0))</f>
        <v>-</v>
      </c>
      <c r="G23" s="20"/>
      <c r="H23" s="18"/>
    </row>
    <row r="24" spans="1:8" ht="15" thickBot="1">
      <c r="A24" s="356"/>
      <c r="B24" s="345"/>
      <c r="C24" s="348"/>
      <c r="D24" s="108" t="s">
        <v>215</v>
      </c>
      <c r="E24" s="98" t="str">
        <f>INDEX(Stoffen,MATCH(6!D24,Corrosieve,0))</f>
        <v>-</v>
      </c>
      <c r="F24" s="109" t="str">
        <f>INDEX(AF,MATCH(6!D24,Corrosieve,0))</f>
        <v>-</v>
      </c>
      <c r="G24" s="20"/>
      <c r="H24" s="18"/>
    </row>
    <row r="25" spans="1:8" ht="15" thickBot="1">
      <c r="A25" s="356"/>
      <c r="B25" s="346"/>
      <c r="C25" s="349"/>
      <c r="D25" s="110" t="s">
        <v>215</v>
      </c>
      <c r="E25" s="101" t="str">
        <f>INDEX(Stoffen,MATCH(6!D25,Corrosieve,0))</f>
        <v>-</v>
      </c>
      <c r="F25" s="111" t="str">
        <f>INDEX(AF,MATCH(6!D25,Corrosieve,0))</f>
        <v>-</v>
      </c>
      <c r="G25" s="20"/>
      <c r="H25" s="18"/>
    </row>
    <row r="26" spans="1:8" ht="15" thickBot="1">
      <c r="A26" s="356"/>
      <c r="B26" s="338" t="s">
        <v>94</v>
      </c>
      <c r="C26" s="341" t="s">
        <v>75</v>
      </c>
      <c r="D26" s="85" t="s">
        <v>215</v>
      </c>
      <c r="E26" s="86"/>
      <c r="F26" s="103" t="str">
        <f>INDEX(AG,MATCH(6!D26,IP,0))</f>
        <v>-</v>
      </c>
      <c r="G26" s="20"/>
      <c r="H26" s="18"/>
    </row>
    <row r="27" spans="1:8" ht="15" thickBot="1">
      <c r="A27" s="356"/>
      <c r="B27" s="339"/>
      <c r="C27" s="342"/>
      <c r="D27" s="88" t="s">
        <v>215</v>
      </c>
      <c r="E27" s="89"/>
      <c r="F27" s="104" t="str">
        <f>INDEX(AG,MATCH(6!D27,IP,0))</f>
        <v>-</v>
      </c>
      <c r="G27" s="20"/>
      <c r="H27" s="18"/>
    </row>
    <row r="28" spans="1:8" ht="15" thickBot="1">
      <c r="A28" s="356"/>
      <c r="B28" s="340"/>
      <c r="C28" s="343"/>
      <c r="D28" s="91" t="s">
        <v>215</v>
      </c>
      <c r="E28" s="92"/>
      <c r="F28" s="105" t="str">
        <f>INDEX(AG,MATCH(6!D28,IP,0))</f>
        <v>-</v>
      </c>
      <c r="G28" s="20"/>
      <c r="H28" s="18"/>
    </row>
    <row r="29" spans="1:8" ht="27" customHeight="1" thickBot="1">
      <c r="A29" s="356"/>
      <c r="B29" s="344" t="s">
        <v>95</v>
      </c>
      <c r="C29" s="347" t="s">
        <v>76</v>
      </c>
      <c r="D29" s="106" t="s">
        <v>215</v>
      </c>
      <c r="E29" s="95"/>
      <c r="F29" s="107" t="str">
        <f>INDEX(AH,MATCH(6!D29,Trillingen,0))</f>
        <v>-</v>
      </c>
      <c r="G29" s="20"/>
      <c r="H29" s="18"/>
    </row>
    <row r="30" spans="1:8" ht="15" thickBot="1">
      <c r="A30" s="356"/>
      <c r="B30" s="346"/>
      <c r="C30" s="349"/>
      <c r="D30" s="110" t="s">
        <v>215</v>
      </c>
      <c r="E30" s="101"/>
      <c r="F30" s="111" t="str">
        <f>INDEX(AH,MATCH(6!D30,Trillingen,0))</f>
        <v>-</v>
      </c>
      <c r="G30" s="20"/>
      <c r="H30" s="18"/>
    </row>
    <row r="31" spans="1:8" ht="30.75" customHeight="1" thickBot="1">
      <c r="A31" s="356"/>
      <c r="B31" s="71" t="s">
        <v>96</v>
      </c>
      <c r="C31" s="72" t="s">
        <v>77</v>
      </c>
      <c r="D31" s="112" t="s">
        <v>215</v>
      </c>
      <c r="E31" s="113" t="str">
        <f>INDEX(Flora,MATCH(6!D31,Flora_V,0))</f>
        <v>-</v>
      </c>
      <c r="F31" s="114" t="str">
        <f>INDEX(AK,MATCH(6!D31,Flora_V,0))</f>
        <v>-</v>
      </c>
      <c r="G31" s="20"/>
      <c r="H31" s="18"/>
    </row>
    <row r="32" spans="1:8" ht="27" customHeight="1" thickBot="1">
      <c r="A32" s="356"/>
      <c r="B32" s="73" t="s">
        <v>97</v>
      </c>
      <c r="C32" s="74" t="s">
        <v>78</v>
      </c>
      <c r="D32" s="115" t="s">
        <v>215</v>
      </c>
      <c r="E32" s="116" t="str">
        <f>INDEX(Fauna,MATCH(6!D32,Fauna_V,0))</f>
        <v>-</v>
      </c>
      <c r="F32" s="117" t="str">
        <f>INDEX(AL,MATCH(6!D32,Fauna_V,0))</f>
        <v>-</v>
      </c>
      <c r="G32" s="20"/>
      <c r="H32" s="18"/>
    </row>
    <row r="33" spans="1:8" ht="15" thickBot="1">
      <c r="A33" s="356"/>
      <c r="B33" s="338" t="s">
        <v>98</v>
      </c>
      <c r="C33" s="341" t="s">
        <v>79</v>
      </c>
      <c r="D33" s="85" t="s">
        <v>215</v>
      </c>
      <c r="E33" s="86"/>
      <c r="F33" s="103" t="str">
        <f>INDEX(AM,MATCH(6!D33,Electro,0))</f>
        <v>-</v>
      </c>
      <c r="G33" s="20"/>
      <c r="H33" s="18"/>
    </row>
    <row r="34" spans="1:8" ht="15" thickBot="1">
      <c r="A34" s="356"/>
      <c r="B34" s="339"/>
      <c r="C34" s="342"/>
      <c r="D34" s="88" t="s">
        <v>215</v>
      </c>
      <c r="E34" s="89"/>
      <c r="F34" s="104" t="str">
        <f>INDEX(AM,MATCH(6!D34,Electro,0))</f>
        <v>-</v>
      </c>
      <c r="G34" s="20"/>
      <c r="H34" s="18"/>
    </row>
    <row r="35" spans="1:8" ht="15" thickBot="1">
      <c r="A35" s="356"/>
      <c r="B35" s="340"/>
      <c r="C35" s="343"/>
      <c r="D35" s="91" t="s">
        <v>215</v>
      </c>
      <c r="E35" s="92"/>
      <c r="F35" s="105" t="str">
        <f>INDEX(AM,MATCH(6!D35,Electro,0))</f>
        <v>-</v>
      </c>
      <c r="G35" s="20"/>
      <c r="H35" s="18"/>
    </row>
    <row r="36" spans="1:8" ht="15" thickBot="1">
      <c r="A36" s="356"/>
      <c r="B36" s="73" t="s">
        <v>99</v>
      </c>
      <c r="C36" s="74" t="s">
        <v>80</v>
      </c>
      <c r="D36" s="115" t="s">
        <v>215</v>
      </c>
      <c r="E36" s="116"/>
      <c r="F36" s="117" t="str">
        <f>INDEX(AN,MATCH(6!D36,Zonne,0))</f>
        <v>-</v>
      </c>
      <c r="G36" s="20"/>
      <c r="H36" s="18"/>
    </row>
    <row r="37" spans="1:8" ht="15" thickBot="1">
      <c r="A37" s="357" t="s">
        <v>355</v>
      </c>
      <c r="B37" s="338" t="s">
        <v>100</v>
      </c>
      <c r="C37" s="341" t="s">
        <v>81</v>
      </c>
      <c r="D37" s="85" t="s">
        <v>215</v>
      </c>
      <c r="E37" s="86" t="str">
        <f>INDEX(Bekwa_V,MATCH(6!D37,Bekwa,0))</f>
        <v>-</v>
      </c>
      <c r="F37" s="103" t="str">
        <f>INDEX(BA,MATCH(6!D37,Bekwa,0))</f>
        <v>-</v>
      </c>
      <c r="G37" s="20"/>
      <c r="H37" s="18"/>
    </row>
    <row r="38" spans="1:8" ht="15" thickBot="1">
      <c r="A38" s="357"/>
      <c r="B38" s="339"/>
      <c r="C38" s="342"/>
      <c r="D38" s="88" t="s">
        <v>215</v>
      </c>
      <c r="E38" s="89" t="str">
        <f>INDEX(Bekwa_V,MATCH(6!D38,Bekwa,0))</f>
        <v>-</v>
      </c>
      <c r="F38" s="104" t="str">
        <f>INDEX(BA,MATCH(6!D38,Bekwa,0))</f>
        <v>-</v>
      </c>
      <c r="G38" s="20"/>
      <c r="H38" s="18"/>
    </row>
    <row r="39" spans="1:8" ht="15" thickBot="1">
      <c r="A39" s="357"/>
      <c r="B39" s="340"/>
      <c r="C39" s="343"/>
      <c r="D39" s="91" t="s">
        <v>215</v>
      </c>
      <c r="E39" s="92" t="str">
        <f>INDEX(Bekwa_V,MATCH(6!D39,Bekwa,0))</f>
        <v>-</v>
      </c>
      <c r="F39" s="105" t="str">
        <f>INDEX(BA,MATCH(6!D39,Bekwa,0))</f>
        <v>-</v>
      </c>
      <c r="G39" s="20"/>
      <c r="H39" s="18"/>
    </row>
    <row r="40" spans="1:8" ht="15" thickBot="1">
      <c r="A40" s="357"/>
      <c r="B40" s="344" t="s">
        <v>101</v>
      </c>
      <c r="C40" s="347" t="s">
        <v>82</v>
      </c>
      <c r="D40" s="106" t="s">
        <v>215</v>
      </c>
      <c r="E40" s="95"/>
      <c r="F40" s="107" t="str">
        <f>INDEX(BB,MATCH(6!D40,Toest,0))</f>
        <v>-</v>
      </c>
      <c r="G40" s="20"/>
      <c r="H40" s="18"/>
    </row>
    <row r="41" spans="1:8" ht="15" thickBot="1">
      <c r="A41" s="357"/>
      <c r="B41" s="346"/>
      <c r="C41" s="349"/>
      <c r="D41" s="110" t="s">
        <v>215</v>
      </c>
      <c r="E41" s="101"/>
      <c r="F41" s="111" t="str">
        <f>INDEX(BB,MATCH(6!D41,Toest,0))</f>
        <v>-</v>
      </c>
      <c r="G41" s="20"/>
      <c r="H41" s="18"/>
    </row>
    <row r="42" spans="1:8" ht="15" thickBot="1">
      <c r="A42" s="357"/>
      <c r="B42" s="338" t="s">
        <v>102</v>
      </c>
      <c r="C42" s="341" t="s">
        <v>83</v>
      </c>
      <c r="D42" s="85" t="s">
        <v>215</v>
      </c>
      <c r="E42" s="86" t="str">
        <f>INDEX(Aanrak_V,MATCH(6!D42,Aanrak,0))</f>
        <v>-</v>
      </c>
      <c r="F42" s="103" t="str">
        <f>INDEX(BC,MATCH(6!D42,Aanrak,0))</f>
        <v>-</v>
      </c>
      <c r="G42" s="20"/>
      <c r="H42" s="18"/>
    </row>
    <row r="43" spans="1:8" ht="15" thickBot="1">
      <c r="A43" s="357"/>
      <c r="B43" s="340"/>
      <c r="C43" s="343"/>
      <c r="D43" s="91" t="s">
        <v>215</v>
      </c>
      <c r="E43" s="92" t="str">
        <f>INDEX(Aanrak_V,MATCH(6!D43,Aanrak,0))</f>
        <v>-</v>
      </c>
      <c r="F43" s="105" t="str">
        <f>INDEX(BC,MATCH(6!D43,Aanrak,0))</f>
        <v>-</v>
      </c>
      <c r="G43" s="20"/>
      <c r="H43" s="18"/>
    </row>
    <row r="44" spans="1:8" ht="15" thickBot="1">
      <c r="A44" s="357"/>
      <c r="B44" s="344" t="s">
        <v>103</v>
      </c>
      <c r="C44" s="347" t="s">
        <v>84</v>
      </c>
      <c r="D44" s="106" t="s">
        <v>215</v>
      </c>
      <c r="E44" s="95" t="str">
        <f>INDEX(Ontruim_V,MATCH(6!D44,Ontruim,0))</f>
        <v>-</v>
      </c>
      <c r="F44" s="107" t="str">
        <f>INDEX(BD,MATCH(6!D44,Ontruim,0))</f>
        <v>-</v>
      </c>
      <c r="G44" s="20"/>
      <c r="H44" s="18"/>
    </row>
    <row r="45" spans="1:8" ht="15" thickBot="1">
      <c r="A45" s="357"/>
      <c r="B45" s="346"/>
      <c r="C45" s="349"/>
      <c r="D45" s="110" t="s">
        <v>215</v>
      </c>
      <c r="E45" s="101" t="str">
        <f>INDEX(Ontruim_V,MATCH(6!D45,Ontruim,0))</f>
        <v>-</v>
      </c>
      <c r="F45" s="111" t="str">
        <f>INDEX(BD,MATCH(6!D45,Ontruim,0))</f>
        <v>-</v>
      </c>
      <c r="G45" s="20"/>
      <c r="H45" s="18"/>
    </row>
    <row r="46" spans="1:8" ht="15" thickBot="1">
      <c r="A46" s="357"/>
      <c r="B46" s="338" t="s">
        <v>104</v>
      </c>
      <c r="C46" s="341" t="s">
        <v>85</v>
      </c>
      <c r="D46" s="85" t="s">
        <v>215</v>
      </c>
      <c r="E46" s="86" t="str">
        <f>INDEX(Aard_V,MATCH(6!D46,Aard,0))</f>
        <v>-</v>
      </c>
      <c r="F46" s="103" t="str">
        <f>INDEX(BE,MATCH(6!D46,Aard,0))</f>
        <v>-</v>
      </c>
      <c r="G46" s="20"/>
      <c r="H46" s="18"/>
    </row>
    <row r="47" spans="1:8" ht="15" thickBot="1">
      <c r="A47" s="357"/>
      <c r="B47" s="339"/>
      <c r="C47" s="342"/>
      <c r="D47" s="88" t="s">
        <v>215</v>
      </c>
      <c r="E47" s="89" t="str">
        <f>INDEX(Aard_V,MATCH(6!D47,Aard,0))</f>
        <v>-</v>
      </c>
      <c r="F47" s="104" t="str">
        <f>INDEX(BE,MATCH(6!D47,Aard,0))</f>
        <v>-</v>
      </c>
      <c r="G47" s="20"/>
      <c r="H47" s="18"/>
    </row>
    <row r="48" spans="1:8" ht="15" thickBot="1">
      <c r="A48" s="357"/>
      <c r="B48" s="340"/>
      <c r="C48" s="343"/>
      <c r="D48" s="91" t="s">
        <v>215</v>
      </c>
      <c r="E48" s="92" t="str">
        <f>INDEX(Aard_V,MATCH(6!D48,Aard,0))</f>
        <v>-</v>
      </c>
      <c r="F48" s="105" t="str">
        <f>INDEX(BE,MATCH(6!D48,Aard,0))</f>
        <v>-</v>
      </c>
      <c r="G48" s="20"/>
      <c r="H48" s="18"/>
    </row>
    <row r="49" spans="1:8" ht="21.75" customHeight="1" thickBot="1">
      <c r="A49" s="358" t="s">
        <v>354</v>
      </c>
      <c r="B49" s="73" t="s">
        <v>105</v>
      </c>
      <c r="C49" s="74" t="s">
        <v>86</v>
      </c>
      <c r="D49" s="115" t="s">
        <v>215</v>
      </c>
      <c r="E49" s="116" t="str">
        <f>INDEX(Bouw_V,MATCH(6!D49,Bouw,0))</f>
        <v>–</v>
      </c>
      <c r="F49" s="117" t="str">
        <f>INDEX(CA,MATCH(6!D49,Bouw,0))</f>
        <v>-</v>
      </c>
      <c r="G49" s="20"/>
      <c r="H49" s="18"/>
    </row>
    <row r="50" spans="1:8" ht="22.5" customHeight="1" thickBot="1">
      <c r="A50" s="358"/>
      <c r="B50" s="338" t="s">
        <v>106</v>
      </c>
      <c r="C50" s="341" t="s">
        <v>87</v>
      </c>
      <c r="D50" s="85" t="s">
        <v>215</v>
      </c>
      <c r="E50" s="86" t="str">
        <f>INDEX(Structuur_V,MATCH(6!D50,Structuur,0))</f>
        <v>-</v>
      </c>
      <c r="F50" s="103" t="str">
        <f>INDEX(CB,MATCH(6!D50,Structuur,0))</f>
        <v>-</v>
      </c>
      <c r="G50" s="20"/>
      <c r="H50" s="18"/>
    </row>
    <row r="51" spans="1:8" ht="22.5" customHeight="1" thickBot="1">
      <c r="A51" s="358"/>
      <c r="B51" s="339"/>
      <c r="C51" s="342"/>
      <c r="D51" s="88" t="s">
        <v>215</v>
      </c>
      <c r="E51" s="89" t="str">
        <f>INDEX(Structuur_V,MATCH(6!D51,Structuur,0))</f>
        <v>-</v>
      </c>
      <c r="F51" s="104" t="str">
        <f>INDEX(CB,MATCH(6!D51,Structuur,0))</f>
        <v>-</v>
      </c>
      <c r="G51" s="20"/>
      <c r="H51" s="18"/>
    </row>
    <row r="52" spans="1:8" ht="22.5" customHeight="1" thickBot="1">
      <c r="A52" s="358"/>
      <c r="B52" s="340"/>
      <c r="C52" s="343"/>
      <c r="D52" s="91" t="s">
        <v>215</v>
      </c>
      <c r="E52" s="92" t="str">
        <f>INDEX(Structuur_V,MATCH(6!D52,Structuur,0))</f>
        <v>-</v>
      </c>
      <c r="F52" s="105" t="str">
        <f>INDEX(CB,MATCH(6!D52,Structuur,0))</f>
        <v>-</v>
      </c>
      <c r="G52" s="20"/>
      <c r="H52" s="18"/>
    </row>
    <row r="53" spans="2:16" ht="15" customHeight="1">
      <c r="B53" s="21"/>
      <c r="C53" s="21"/>
      <c r="D53" s="21"/>
      <c r="F53" s="21"/>
      <c r="G53" s="22"/>
      <c r="H53" s="22"/>
      <c r="I53" s="21"/>
      <c r="J53" s="21"/>
      <c r="K53" s="21"/>
      <c r="L53" s="21"/>
      <c r="M53" s="21"/>
      <c r="N53" s="21"/>
      <c r="O53" s="21"/>
      <c r="P53" s="21"/>
    </row>
    <row r="54" spans="2:5" ht="12.75">
      <c r="B54" s="355"/>
      <c r="C54" s="55"/>
      <c r="E54" s="23"/>
    </row>
    <row r="55" spans="2:5" ht="13.5">
      <c r="B55" s="355"/>
      <c r="C55" s="55"/>
      <c r="E55" s="21"/>
    </row>
  </sheetData>
  <sheetProtection password="DC42" sheet="1" formatCells="0" formatColumns="0" formatRows="0"/>
  <mergeCells count="38">
    <mergeCell ref="C46:C48"/>
    <mergeCell ref="A49:A52"/>
    <mergeCell ref="B50:B52"/>
    <mergeCell ref="C50:C52"/>
    <mergeCell ref="B54:B55"/>
    <mergeCell ref="A37:A48"/>
    <mergeCell ref="B37:B39"/>
    <mergeCell ref="C37:C39"/>
    <mergeCell ref="B40:B41"/>
    <mergeCell ref="C40:C41"/>
    <mergeCell ref="B42:B43"/>
    <mergeCell ref="C42:C43"/>
    <mergeCell ref="B44:B45"/>
    <mergeCell ref="C44:C45"/>
    <mergeCell ref="B46:B48"/>
    <mergeCell ref="C23:C25"/>
    <mergeCell ref="B26:B28"/>
    <mergeCell ref="C26:C28"/>
    <mergeCell ref="B29:B30"/>
    <mergeCell ref="C29:C30"/>
    <mergeCell ref="B33:B35"/>
    <mergeCell ref="C33:C35"/>
    <mergeCell ref="E10:F10"/>
    <mergeCell ref="E11:F11"/>
    <mergeCell ref="A14:A36"/>
    <mergeCell ref="B14:B16"/>
    <mergeCell ref="C14:C16"/>
    <mergeCell ref="B17:B19"/>
    <mergeCell ref="C17:C19"/>
    <mergeCell ref="B20:B22"/>
    <mergeCell ref="C20:C22"/>
    <mergeCell ref="B23:B25"/>
    <mergeCell ref="B1:F3"/>
    <mergeCell ref="A4:F4"/>
    <mergeCell ref="E5:F5"/>
    <mergeCell ref="A6:F6"/>
    <mergeCell ref="E7:F7"/>
    <mergeCell ref="A8:F8"/>
  </mergeCells>
  <dataValidations count="17">
    <dataValidation type="list" allowBlank="1" showInputMessage="1" showErrorMessage="1" sqref="D14:D16">
      <formula1>Temperatuur</formula1>
    </dataValidation>
    <dataValidation type="list" allowBlank="1" showInputMessage="1" showErrorMessage="1" sqref="D17:D19">
      <formula1>Aanwezigheid</formula1>
    </dataValidation>
    <dataValidation type="list" allowBlank="1" showInputMessage="1" showErrorMessage="1" sqref="D20:D22">
      <formula1>Afmetingen</formula1>
    </dataValidation>
    <dataValidation type="list" allowBlank="1" showInputMessage="1" showErrorMessage="1" sqref="D23:D25">
      <formula1>Corrosieve</formula1>
    </dataValidation>
    <dataValidation type="list" allowBlank="1" showInputMessage="1" showErrorMessage="1" sqref="D26:D28">
      <formula1>IP</formula1>
    </dataValidation>
    <dataValidation type="list" allowBlank="1" showInputMessage="1" showErrorMessage="1" sqref="D29:D30">
      <formula1>Trillingen</formula1>
    </dataValidation>
    <dataValidation type="list" allowBlank="1" showInputMessage="1" showErrorMessage="1" sqref="D31">
      <formula1>Flora_V</formula1>
    </dataValidation>
    <dataValidation type="list" allowBlank="1" showInputMessage="1" showErrorMessage="1" sqref="D32">
      <formula1>Fauna_V</formula1>
    </dataValidation>
    <dataValidation type="list" allowBlank="1" showInputMessage="1" showErrorMessage="1" sqref="D36">
      <formula1>Zonne</formula1>
    </dataValidation>
    <dataValidation type="list" allowBlank="1" showInputMessage="1" showErrorMessage="1" sqref="D37:D39">
      <formula1>Bekwa</formula1>
    </dataValidation>
    <dataValidation type="list" allowBlank="1" showInputMessage="1" showErrorMessage="1" sqref="D40:D41">
      <formula1>Toest</formula1>
    </dataValidation>
    <dataValidation type="list" allowBlank="1" showInputMessage="1" showErrorMessage="1" sqref="D42:D43">
      <formula1>Aanrak</formula1>
    </dataValidation>
    <dataValidation type="list" allowBlank="1" showInputMessage="1" showErrorMessage="1" sqref="D44:D45">
      <formula1>Ontruim</formula1>
    </dataValidation>
    <dataValidation type="list" allowBlank="1" showInputMessage="1" showErrorMessage="1" sqref="D46:D48">
      <formula1>Aard</formula1>
    </dataValidation>
    <dataValidation type="list" allowBlank="1" showInputMessage="1" showErrorMessage="1" sqref="D49">
      <formula1>Bouw</formula1>
    </dataValidation>
    <dataValidation type="list" allowBlank="1" showInputMessage="1" showErrorMessage="1" sqref="D50:D52">
      <formula1>Structuur</formula1>
    </dataValidation>
    <dataValidation type="list" allowBlank="1" showInputMessage="1" showErrorMessage="1" sqref="D33:D35">
      <formula1>Electro</formula1>
    </dataValidation>
  </dataValidations>
  <hyperlinks>
    <hyperlink ref="B14:B16" r:id="rId1" display="Température ambiante"/>
    <hyperlink ref="B17:B19" r:id="rId2" display="Présence d’eau"/>
    <hyperlink ref="B20:B22" r:id="rId3" display="Présence de corps solides étrangers"/>
    <hyperlink ref="B23:B25" r:id="rId4" display="Présence de substances corrosives ou polluantes"/>
    <hyperlink ref="B26:B28" r:id="rId5" display="Contraintes mécaniques dues aux chocs"/>
    <hyperlink ref="B29:B30" r:id="rId6" display="Contraintes mécaniques dues aux vibrations"/>
    <hyperlink ref="B31" r:id="rId7" display="Présence de flore et/ou moisissures"/>
    <hyperlink ref="B32" r:id="rId8" display="Présence de faune"/>
    <hyperlink ref="B33:B35" r:id="rId9" display="Influences électriques, électromagnétiques ou ionisantes"/>
    <hyperlink ref="B36" r:id="rId10" display="Rayonnements solaires"/>
    <hyperlink ref="B37:B39" r:id="rId11" display="Compétence des personnes"/>
    <hyperlink ref="B40:B41" r:id="rId12" display="Etat du corps humain"/>
    <hyperlink ref="B42:B43" r:id="rId13" display="Contact des personnes avec le potentiel de terre"/>
    <hyperlink ref="B44:B45" r:id="rId14" display="Possibilités d’évacuation des personnes en cas d’urgence"/>
    <hyperlink ref="B46:B48" r:id="rId15" display="Nature des matières traitées ou entreposées"/>
    <hyperlink ref="B49" r:id="rId16" display="Matériaux de construction"/>
    <hyperlink ref="B50:B52" r:id="rId17" display="Structure des bâtiments"/>
    <hyperlink ref="B13" r:id="rId18" display="Influences externes"/>
  </hyperlinks>
  <printOptions/>
  <pageMargins left="0.7" right="0.7" top="0.75" bottom="0.75" header="0.3" footer="0.3"/>
  <pageSetup horizontalDpi="600" verticalDpi="600" orientation="portrait" paperSize="9" r:id="rId19"/>
  <headerFooter>
    <oddFooter>&amp;LInfluences externes - version 1 (mai 2022)&amp;R&amp;D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Mendolia, Rosalba</dc:creator>
  <cp:keywords/>
  <dc:description/>
  <cp:lastModifiedBy>Gilis, Marie-Francoise</cp:lastModifiedBy>
  <cp:lastPrinted>2022-05-20T10:04:11Z</cp:lastPrinted>
  <dcterms:created xsi:type="dcterms:W3CDTF">2020-02-17T09:43:18Z</dcterms:created>
  <dcterms:modified xsi:type="dcterms:W3CDTF">2022-07-07T13:57:54Z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0x01010095935D2EBB00FD48AB41A0866B4E8220</vt:lpwstr>
  </property>
</Properties>
</file>